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kpnsmlng\OneDrive - 石川県教育委員会\デスクトップ\"/>
    </mc:Choice>
  </mc:AlternateContent>
  <xr:revisionPtr revIDLastSave="0" documentId="13_ncr:1_{2FB13CBC-5F54-4539-980D-2999D4454AE3}" xr6:coauthVersionLast="47" xr6:coauthVersionMax="47" xr10:uidLastSave="{00000000-0000-0000-0000-000000000000}"/>
  <bookViews>
    <workbookView xWindow="-120" yWindow="-120" windowWidth="20730" windowHeight="11040" xr2:uid="{00000000-000D-0000-FFFF-FFFF00000000}"/>
  </bookViews>
  <sheets>
    <sheet name="名簿" sheetId="1" r:id="rId1"/>
    <sheet name="国スポ" sheetId="5" r:id="rId2"/>
    <sheet name="総体" sheetId="2" r:id="rId3"/>
    <sheet name="総体 (2枚目)" sheetId="11" r:id="rId4"/>
    <sheet name="ジュニア" sheetId="16" r:id="rId5"/>
    <sheet name="新人" sheetId="14" r:id="rId6"/>
    <sheet name="新人 (2枚目) " sheetId="15" r:id="rId7"/>
    <sheet name="ジュニア団体" sheetId="6" r:id="rId8"/>
    <sheet name="出場選手【取りまとめ用】" sheetId="9" r:id="rId9"/>
  </sheets>
  <definedNames>
    <definedName name="_xlnm.Print_Area" localSheetId="4">ジュニア!$C$1:$K$50</definedName>
    <definedName name="_xlnm.Print_Area" localSheetId="7">ジュニア団体!$C$1:$K$35</definedName>
    <definedName name="_xlnm.Print_Area" localSheetId="1">国スポ!$C$1:$K$50</definedName>
    <definedName name="_xlnm.Print_Area" localSheetId="5">新人!$C$1:$M$67</definedName>
    <definedName name="_xlnm.Print_Area" localSheetId="6">'新人 (2枚目) '!$C$2:$M$48</definedName>
    <definedName name="_xlnm.Print_Area" localSheetId="2">総体!$C$1:$M$67</definedName>
    <definedName name="_xlnm.Print_Area" localSheetId="3">'総体 (2枚目)'!$C$2:$M$48</definedName>
    <definedName name="_xlnm.Print_Area" localSheetId="0">名簿!$A$1:$G$48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6" l="1"/>
  <c r="B9" i="6"/>
  <c r="B10" i="6"/>
  <c r="B11" i="6"/>
  <c r="B12" i="6"/>
  <c r="B13" i="6"/>
  <c r="B14" i="6"/>
  <c r="B15" i="6"/>
  <c r="B16" i="6"/>
  <c r="B17" i="6"/>
  <c r="B18" i="6"/>
  <c r="B19" i="6"/>
  <c r="B20" i="6"/>
  <c r="B21" i="6"/>
  <c r="B22" i="6"/>
  <c r="B23" i="6"/>
  <c r="B24" i="6"/>
  <c r="B25" i="6"/>
  <c r="B26" i="6"/>
  <c r="B27" i="6"/>
  <c r="B28" i="6"/>
  <c r="B29" i="6"/>
  <c r="B30" i="6"/>
  <c r="B31" i="6"/>
  <c r="B32" i="6"/>
  <c r="B33" i="6"/>
  <c r="B34" i="6"/>
  <c r="B35" i="6"/>
  <c r="B7" i="6"/>
  <c r="B6" i="6"/>
  <c r="O3" i="9"/>
  <c r="K49" i="16"/>
  <c r="J49" i="16"/>
  <c r="H49" i="16"/>
  <c r="C45" i="16"/>
  <c r="J43" i="16"/>
  <c r="N42" i="16" s="1"/>
  <c r="J34" i="9" s="1"/>
  <c r="E43" i="16"/>
  <c r="F42" i="16" s="1"/>
  <c r="B43" i="16"/>
  <c r="J42" i="16"/>
  <c r="E42" i="16"/>
  <c r="B42" i="16"/>
  <c r="J41" i="16"/>
  <c r="N41" i="16" s="1"/>
  <c r="J33" i="9" s="1"/>
  <c r="E41" i="16"/>
  <c r="N26" i="16" s="1"/>
  <c r="J18" i="9" s="1"/>
  <c r="B41" i="16"/>
  <c r="J40" i="16"/>
  <c r="F40" i="16"/>
  <c r="E40" i="16"/>
  <c r="B40" i="16"/>
  <c r="J39" i="16"/>
  <c r="E39" i="16"/>
  <c r="F38" i="16" s="1"/>
  <c r="B39" i="16"/>
  <c r="J38" i="16"/>
  <c r="E38" i="16"/>
  <c r="B38" i="16"/>
  <c r="J37" i="16"/>
  <c r="E37" i="16"/>
  <c r="N24" i="16" s="1"/>
  <c r="J16" i="9" s="1"/>
  <c r="B37" i="16"/>
  <c r="J36" i="16"/>
  <c r="E36" i="16"/>
  <c r="B36" i="16"/>
  <c r="J35" i="16"/>
  <c r="K34" i="16" s="1"/>
  <c r="E35" i="16"/>
  <c r="N23" i="16" s="1"/>
  <c r="J15" i="9" s="1"/>
  <c r="B35" i="16"/>
  <c r="J34" i="16"/>
  <c r="E34" i="16"/>
  <c r="B34" i="16"/>
  <c r="J33" i="16"/>
  <c r="N37" i="16" s="1"/>
  <c r="J29" i="9" s="1"/>
  <c r="E33" i="16"/>
  <c r="B33" i="16"/>
  <c r="J32" i="16"/>
  <c r="E32" i="16"/>
  <c r="B32" i="16"/>
  <c r="J31" i="16"/>
  <c r="E31" i="16"/>
  <c r="F30" i="16" s="1"/>
  <c r="B31" i="16"/>
  <c r="J30" i="16"/>
  <c r="E30" i="16"/>
  <c r="B30" i="16"/>
  <c r="J29" i="16"/>
  <c r="K28" i="16" s="1"/>
  <c r="E29" i="16"/>
  <c r="B29" i="16"/>
  <c r="J28" i="16"/>
  <c r="E28" i="16"/>
  <c r="B28" i="16"/>
  <c r="J27" i="16"/>
  <c r="N34" i="16" s="1"/>
  <c r="J26" i="9" s="1"/>
  <c r="E27" i="16"/>
  <c r="F26" i="16" s="1"/>
  <c r="B27" i="16"/>
  <c r="J26" i="16"/>
  <c r="E26" i="16"/>
  <c r="B26" i="16"/>
  <c r="J25" i="16"/>
  <c r="K24" i="16" s="1"/>
  <c r="E25" i="16"/>
  <c r="B25" i="16"/>
  <c r="J24" i="16"/>
  <c r="E24" i="16"/>
  <c r="B24" i="16"/>
  <c r="J23" i="16"/>
  <c r="N32" i="16" s="1"/>
  <c r="J24" i="9" s="1"/>
  <c r="E23" i="16"/>
  <c r="F22" i="16" s="1"/>
  <c r="B23" i="16"/>
  <c r="J22" i="16"/>
  <c r="E22" i="16"/>
  <c r="B22" i="16"/>
  <c r="J21" i="16"/>
  <c r="E21" i="16"/>
  <c r="F20" i="16" s="1"/>
  <c r="B21" i="16"/>
  <c r="J20" i="16"/>
  <c r="E20" i="16"/>
  <c r="B20" i="16"/>
  <c r="J19" i="16"/>
  <c r="K18" i="16" s="1"/>
  <c r="E19" i="16"/>
  <c r="N15" i="16" s="1"/>
  <c r="J7" i="9" s="1"/>
  <c r="B19" i="16"/>
  <c r="J18" i="16"/>
  <c r="E18" i="16"/>
  <c r="B18" i="16"/>
  <c r="J17" i="16"/>
  <c r="K16" i="16" s="1"/>
  <c r="E17" i="16"/>
  <c r="F16" i="16" s="1"/>
  <c r="B17" i="16"/>
  <c r="J16" i="16"/>
  <c r="E16" i="16"/>
  <c r="B16" i="16"/>
  <c r="J15" i="16"/>
  <c r="E15" i="16"/>
  <c r="F14" i="16" s="1"/>
  <c r="B15" i="16"/>
  <c r="N14" i="16"/>
  <c r="J6" i="9" s="1"/>
  <c r="J14" i="16"/>
  <c r="E14" i="16"/>
  <c r="B14" i="16"/>
  <c r="P12" i="16"/>
  <c r="M12" i="16"/>
  <c r="E11" i="16"/>
  <c r="E10" i="16"/>
  <c r="F8" i="16"/>
  <c r="E8" i="16"/>
  <c r="E7" i="16"/>
  <c r="J4" i="16"/>
  <c r="D4" i="16"/>
  <c r="C49" i="16" s="1"/>
  <c r="B70" i="15"/>
  <c r="B68" i="15"/>
  <c r="B66" i="15"/>
  <c r="B64" i="15"/>
  <c r="B62" i="15"/>
  <c r="B60" i="15"/>
  <c r="B58" i="15"/>
  <c r="B56" i="15"/>
  <c r="B54" i="15"/>
  <c r="B52" i="15"/>
  <c r="B50" i="15"/>
  <c r="N48" i="15"/>
  <c r="K48" i="15"/>
  <c r="E48" i="15"/>
  <c r="P37" i="15" s="1"/>
  <c r="M34" i="9" s="1"/>
  <c r="B48" i="15"/>
  <c r="M47" i="15"/>
  <c r="L47" i="15"/>
  <c r="K47" i="15"/>
  <c r="F47" i="15"/>
  <c r="E47" i="15"/>
  <c r="N46" i="15"/>
  <c r="K46" i="15"/>
  <c r="E46" i="15"/>
  <c r="P36" i="15" s="1"/>
  <c r="M33" i="9" s="1"/>
  <c r="B46" i="15"/>
  <c r="M45" i="15"/>
  <c r="L45" i="15"/>
  <c r="K45" i="15"/>
  <c r="F45" i="15"/>
  <c r="E45" i="15"/>
  <c r="N44" i="15"/>
  <c r="K44" i="15"/>
  <c r="E44" i="15"/>
  <c r="G43" i="15" s="1"/>
  <c r="B44" i="15"/>
  <c r="M43" i="15"/>
  <c r="L43" i="15"/>
  <c r="K43" i="15"/>
  <c r="F43" i="15"/>
  <c r="E43" i="15"/>
  <c r="N42" i="15"/>
  <c r="K42" i="15"/>
  <c r="E42" i="15"/>
  <c r="B42" i="15"/>
  <c r="M41" i="15"/>
  <c r="L41" i="15"/>
  <c r="K41" i="15"/>
  <c r="F41" i="15"/>
  <c r="E41" i="15"/>
  <c r="N40" i="15"/>
  <c r="K40" i="15"/>
  <c r="E40" i="15"/>
  <c r="P33" i="15" s="1"/>
  <c r="M30" i="9" s="1"/>
  <c r="B40" i="15"/>
  <c r="M39" i="15"/>
  <c r="L39" i="15"/>
  <c r="K39" i="15"/>
  <c r="F39" i="15"/>
  <c r="E39" i="15"/>
  <c r="N38" i="15"/>
  <c r="K38" i="15"/>
  <c r="E38" i="15"/>
  <c r="P32" i="15" s="1"/>
  <c r="M29" i="9" s="1"/>
  <c r="B38" i="15"/>
  <c r="M37" i="15"/>
  <c r="L37" i="15"/>
  <c r="K37" i="15"/>
  <c r="F37" i="15"/>
  <c r="E37" i="15"/>
  <c r="N36" i="15"/>
  <c r="K36" i="15"/>
  <c r="E36" i="15"/>
  <c r="G35" i="15" s="1"/>
  <c r="B36" i="15"/>
  <c r="M35" i="15"/>
  <c r="L35" i="15"/>
  <c r="K35" i="15"/>
  <c r="F35" i="15"/>
  <c r="E35" i="15"/>
  <c r="N34" i="15"/>
  <c r="K34" i="15"/>
  <c r="E34" i="15"/>
  <c r="G33" i="15" s="1"/>
  <c r="B34" i="15"/>
  <c r="M33" i="15"/>
  <c r="L33" i="15"/>
  <c r="K33" i="15"/>
  <c r="F33" i="15"/>
  <c r="E33" i="15"/>
  <c r="N32" i="15"/>
  <c r="K32" i="15"/>
  <c r="E32" i="15"/>
  <c r="G31" i="15" s="1"/>
  <c r="B32" i="15"/>
  <c r="M31" i="15"/>
  <c r="L31" i="15"/>
  <c r="K31" i="15"/>
  <c r="F31" i="15"/>
  <c r="E31" i="15"/>
  <c r="N30" i="15"/>
  <c r="K30" i="15"/>
  <c r="E30" i="15"/>
  <c r="G29" i="15" s="1"/>
  <c r="B30" i="15"/>
  <c r="M29" i="15"/>
  <c r="L29" i="15"/>
  <c r="K29" i="15"/>
  <c r="F29" i="15"/>
  <c r="E29" i="15"/>
  <c r="B28" i="15"/>
  <c r="K27" i="15"/>
  <c r="E27" i="15"/>
  <c r="B26" i="15"/>
  <c r="B24" i="15"/>
  <c r="B22" i="15"/>
  <c r="B20" i="15"/>
  <c r="B18" i="15"/>
  <c r="B16" i="15"/>
  <c r="B14" i="15"/>
  <c r="B12" i="15"/>
  <c r="E8" i="15"/>
  <c r="J7" i="15"/>
  <c r="K7" i="15" s="1"/>
  <c r="J6" i="15"/>
  <c r="K6" i="15" s="1"/>
  <c r="D6" i="15"/>
  <c r="E6" i="15" s="1"/>
  <c r="J4" i="15"/>
  <c r="D4" i="15"/>
  <c r="P26" i="15" s="1"/>
  <c r="K3" i="15"/>
  <c r="L2" i="15"/>
  <c r="S26" i="15" s="1"/>
  <c r="B69" i="14"/>
  <c r="N67" i="14"/>
  <c r="K67" i="14"/>
  <c r="E67" i="14"/>
  <c r="G66" i="14" s="1"/>
  <c r="B67" i="14"/>
  <c r="M66" i="14"/>
  <c r="L66" i="14"/>
  <c r="K66" i="14"/>
  <c r="F66" i="14"/>
  <c r="E66" i="14"/>
  <c r="N65" i="14"/>
  <c r="K65" i="14"/>
  <c r="E65" i="14"/>
  <c r="P45" i="14" s="1"/>
  <c r="M23" i="9" s="1"/>
  <c r="B65" i="14"/>
  <c r="M64" i="14"/>
  <c r="L64" i="14"/>
  <c r="K64" i="14"/>
  <c r="F64" i="14"/>
  <c r="E64" i="14"/>
  <c r="N63" i="14"/>
  <c r="K63" i="14"/>
  <c r="E63" i="14"/>
  <c r="G62" i="14" s="1"/>
  <c r="B63" i="14"/>
  <c r="M62" i="14"/>
  <c r="L62" i="14"/>
  <c r="K62" i="14"/>
  <c r="F62" i="14"/>
  <c r="E62" i="14"/>
  <c r="N61" i="14"/>
  <c r="S35" i="14" s="1"/>
  <c r="O13" i="9" s="1"/>
  <c r="K61" i="14"/>
  <c r="E61" i="14"/>
  <c r="G60" i="14" s="1"/>
  <c r="B61" i="14"/>
  <c r="M60" i="14"/>
  <c r="L60" i="14"/>
  <c r="K60" i="14"/>
  <c r="F60" i="14"/>
  <c r="E60" i="14"/>
  <c r="N59" i="14"/>
  <c r="K59" i="14"/>
  <c r="E59" i="14"/>
  <c r="G58" i="14" s="1"/>
  <c r="B59" i="14"/>
  <c r="M58" i="14"/>
  <c r="L58" i="14"/>
  <c r="K58" i="14"/>
  <c r="F58" i="14"/>
  <c r="E58" i="14"/>
  <c r="N57" i="14"/>
  <c r="S34" i="14" s="1"/>
  <c r="O12" i="9" s="1"/>
  <c r="K57" i="14"/>
  <c r="E57" i="14"/>
  <c r="P41" i="14" s="1"/>
  <c r="M19" i="9" s="1"/>
  <c r="B57" i="14"/>
  <c r="M56" i="14"/>
  <c r="L56" i="14"/>
  <c r="K56" i="14"/>
  <c r="F56" i="14"/>
  <c r="E56" i="14"/>
  <c r="N55" i="14"/>
  <c r="K55" i="14"/>
  <c r="E55" i="14"/>
  <c r="G54" i="14" s="1"/>
  <c r="B55" i="14"/>
  <c r="M54" i="14"/>
  <c r="L54" i="14"/>
  <c r="K54" i="14"/>
  <c r="F54" i="14"/>
  <c r="E54" i="14"/>
  <c r="N53" i="14"/>
  <c r="K53" i="14"/>
  <c r="E53" i="14"/>
  <c r="P39" i="14" s="1"/>
  <c r="M17" i="9" s="1"/>
  <c r="B53" i="14"/>
  <c r="M52" i="14"/>
  <c r="L52" i="14"/>
  <c r="K52" i="14"/>
  <c r="F52" i="14"/>
  <c r="E52" i="14"/>
  <c r="N51" i="14"/>
  <c r="K51" i="14"/>
  <c r="E51" i="14"/>
  <c r="G50" i="14" s="1"/>
  <c r="B51" i="14"/>
  <c r="M50" i="14"/>
  <c r="L50" i="14"/>
  <c r="K50" i="14"/>
  <c r="F50" i="14"/>
  <c r="E50" i="14"/>
  <c r="N49" i="14"/>
  <c r="K49" i="14"/>
  <c r="E49" i="14"/>
  <c r="P37" i="14" s="1"/>
  <c r="M15" i="9" s="1"/>
  <c r="B49" i="14"/>
  <c r="M48" i="14"/>
  <c r="L48" i="14"/>
  <c r="K48" i="14"/>
  <c r="F48" i="14"/>
  <c r="E48" i="14"/>
  <c r="N47" i="14"/>
  <c r="K47" i="14"/>
  <c r="E47" i="14"/>
  <c r="G46" i="14" s="1"/>
  <c r="B47" i="14"/>
  <c r="M46" i="14"/>
  <c r="L46" i="14"/>
  <c r="K46" i="14"/>
  <c r="F46" i="14"/>
  <c r="E46" i="14"/>
  <c r="N45" i="14"/>
  <c r="K45" i="14"/>
  <c r="E45" i="14"/>
  <c r="B45" i="14"/>
  <c r="M44" i="14"/>
  <c r="L44" i="14"/>
  <c r="K44" i="14"/>
  <c r="F44" i="14"/>
  <c r="E44" i="14"/>
  <c r="N43" i="14"/>
  <c r="K43" i="14"/>
  <c r="E43" i="14"/>
  <c r="P34" i="14" s="1"/>
  <c r="M12" i="9" s="1"/>
  <c r="B43" i="14"/>
  <c r="M42" i="14"/>
  <c r="L42" i="14"/>
  <c r="K42" i="14"/>
  <c r="F42" i="14"/>
  <c r="E42" i="14"/>
  <c r="N41" i="14"/>
  <c r="K41" i="14"/>
  <c r="E41" i="14"/>
  <c r="G40" i="14" s="1"/>
  <c r="B41" i="14"/>
  <c r="M40" i="14"/>
  <c r="L40" i="14"/>
  <c r="K40" i="14"/>
  <c r="F40" i="14"/>
  <c r="E40" i="14"/>
  <c r="N39" i="14"/>
  <c r="K39" i="14"/>
  <c r="E39" i="14"/>
  <c r="G38" i="14" s="1"/>
  <c r="B39" i="14"/>
  <c r="M38" i="14"/>
  <c r="L38" i="14"/>
  <c r="K38" i="14"/>
  <c r="F38" i="14"/>
  <c r="E38" i="14"/>
  <c r="N37" i="14"/>
  <c r="K37" i="14"/>
  <c r="E37" i="14"/>
  <c r="G36" i="14" s="1"/>
  <c r="B37" i="14"/>
  <c r="M36" i="14"/>
  <c r="L36" i="14"/>
  <c r="K36" i="14"/>
  <c r="F36" i="14"/>
  <c r="E36" i="14"/>
  <c r="N35" i="14"/>
  <c r="K35" i="14"/>
  <c r="E35" i="14"/>
  <c r="G34" i="14" s="1"/>
  <c r="B35" i="14"/>
  <c r="M34" i="14"/>
  <c r="L34" i="14"/>
  <c r="K34" i="14"/>
  <c r="F34" i="14"/>
  <c r="E34" i="14"/>
  <c r="N33" i="14"/>
  <c r="K33" i="14"/>
  <c r="E33" i="14"/>
  <c r="P29" i="14" s="1"/>
  <c r="M7" i="9" s="1"/>
  <c r="B33" i="14"/>
  <c r="M32" i="14"/>
  <c r="L32" i="14"/>
  <c r="K32" i="14"/>
  <c r="F32" i="14"/>
  <c r="E32" i="14"/>
  <c r="N31" i="14"/>
  <c r="K31" i="14"/>
  <c r="E31" i="14"/>
  <c r="G30" i="14" s="1"/>
  <c r="B31" i="14"/>
  <c r="M30" i="14"/>
  <c r="L30" i="14"/>
  <c r="K30" i="14"/>
  <c r="F30" i="14"/>
  <c r="E30" i="14"/>
  <c r="N29" i="14"/>
  <c r="S27" i="14" s="1"/>
  <c r="O5" i="9" s="1"/>
  <c r="K29" i="14"/>
  <c r="E29" i="14"/>
  <c r="G28" i="14" s="1"/>
  <c r="B29" i="14"/>
  <c r="M28" i="14"/>
  <c r="L28" i="14"/>
  <c r="K28" i="14"/>
  <c r="F28" i="14"/>
  <c r="E28" i="14"/>
  <c r="B27" i="14"/>
  <c r="K26" i="14"/>
  <c r="E26" i="14"/>
  <c r="B25" i="14"/>
  <c r="E23" i="14"/>
  <c r="G22" i="14" s="1"/>
  <c r="B23" i="14"/>
  <c r="F22" i="14"/>
  <c r="E22" i="14"/>
  <c r="E21" i="14"/>
  <c r="G20" i="14" s="1"/>
  <c r="B21" i="14"/>
  <c r="F20" i="14"/>
  <c r="E20" i="14"/>
  <c r="E19" i="14"/>
  <c r="G18" i="14" s="1"/>
  <c r="B19" i="14"/>
  <c r="F18" i="14"/>
  <c r="E18" i="14"/>
  <c r="E17" i="14"/>
  <c r="G16" i="14" s="1"/>
  <c r="B17" i="14"/>
  <c r="F16" i="14"/>
  <c r="E16" i="14"/>
  <c r="E15" i="14"/>
  <c r="G14" i="14" s="1"/>
  <c r="B15" i="14"/>
  <c r="F14" i="14"/>
  <c r="E14" i="14"/>
  <c r="E13" i="14"/>
  <c r="G12" i="14" s="1"/>
  <c r="B13" i="14"/>
  <c r="F12" i="14"/>
  <c r="E12" i="14"/>
  <c r="E11" i="14"/>
  <c r="E8" i="14" s="1"/>
  <c r="B11" i="14"/>
  <c r="F10" i="14"/>
  <c r="E10" i="14"/>
  <c r="E7" i="14"/>
  <c r="K6" i="14"/>
  <c r="K5" i="14"/>
  <c r="E5" i="14"/>
  <c r="J3" i="14"/>
  <c r="D3" i="14"/>
  <c r="P25" i="14" s="1"/>
  <c r="L1" i="14"/>
  <c r="S25" i="14" s="1"/>
  <c r="B70" i="11"/>
  <c r="B68" i="11"/>
  <c r="B66" i="11"/>
  <c r="B64" i="11"/>
  <c r="B62" i="11"/>
  <c r="B60" i="11"/>
  <c r="B58" i="11"/>
  <c r="B56" i="11"/>
  <c r="B54" i="11"/>
  <c r="B52" i="11"/>
  <c r="B50" i="11"/>
  <c r="B48" i="11"/>
  <c r="B46" i="11"/>
  <c r="B44" i="11"/>
  <c r="B42" i="11"/>
  <c r="B40" i="11"/>
  <c r="B38" i="11"/>
  <c r="B36" i="11"/>
  <c r="B34" i="11"/>
  <c r="B32" i="11"/>
  <c r="B30" i="11"/>
  <c r="B28" i="11"/>
  <c r="B26" i="11"/>
  <c r="B24" i="11"/>
  <c r="B22" i="11"/>
  <c r="B20" i="11"/>
  <c r="B18" i="11"/>
  <c r="B16" i="11"/>
  <c r="B14" i="11"/>
  <c r="B12" i="11"/>
  <c r="B69" i="2"/>
  <c r="B67" i="2"/>
  <c r="B65" i="2"/>
  <c r="B63" i="2"/>
  <c r="B61" i="2"/>
  <c r="B59" i="2"/>
  <c r="B57" i="2"/>
  <c r="B55" i="2"/>
  <c r="B53" i="2"/>
  <c r="B51" i="2"/>
  <c r="B49" i="2"/>
  <c r="B47" i="2"/>
  <c r="B45" i="2"/>
  <c r="B43" i="2"/>
  <c r="B41" i="2"/>
  <c r="B39" i="2"/>
  <c r="B37" i="2"/>
  <c r="B35" i="2"/>
  <c r="B33" i="2"/>
  <c r="B31" i="2"/>
  <c r="B29" i="2"/>
  <c r="B27" i="2"/>
  <c r="B25" i="2"/>
  <c r="B23" i="2"/>
  <c r="B21" i="2"/>
  <c r="B19" i="2"/>
  <c r="B17" i="2"/>
  <c r="B15" i="2"/>
  <c r="B13" i="2"/>
  <c r="B11" i="2"/>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14" i="5"/>
  <c r="J4" i="6"/>
  <c r="E21" i="1"/>
  <c r="E24" i="1"/>
  <c r="E20" i="1"/>
  <c r="J3" i="2"/>
  <c r="K3" i="11"/>
  <c r="F8" i="6"/>
  <c r="J34" i="6"/>
  <c r="K34" i="6"/>
  <c r="H34" i="6"/>
  <c r="C31" i="6"/>
  <c r="K26" i="2"/>
  <c r="E26" i="2"/>
  <c r="S26" i="11"/>
  <c r="L1" i="2"/>
  <c r="S25" i="2" s="1"/>
  <c r="J7" i="11"/>
  <c r="K7" i="11" s="1"/>
  <c r="J6" i="11"/>
  <c r="K6" i="11" s="1"/>
  <c r="D6" i="11"/>
  <c r="E6" i="11" s="1"/>
  <c r="L2" i="11"/>
  <c r="N48" i="11"/>
  <c r="K48" i="11"/>
  <c r="E48" i="11"/>
  <c r="G47" i="11" s="1"/>
  <c r="M47" i="11"/>
  <c r="L47" i="11"/>
  <c r="K47" i="11"/>
  <c r="F47" i="11"/>
  <c r="E47" i="11"/>
  <c r="N46" i="11"/>
  <c r="K46" i="11"/>
  <c r="E46" i="11"/>
  <c r="G45" i="11" s="1"/>
  <c r="M45" i="11"/>
  <c r="L45" i="11"/>
  <c r="K45" i="11"/>
  <c r="F45" i="11"/>
  <c r="E45" i="11"/>
  <c r="N44" i="11"/>
  <c r="K44" i="11"/>
  <c r="E44" i="11"/>
  <c r="P35" i="11" s="1"/>
  <c r="E32" i="9" s="1"/>
  <c r="M43" i="11"/>
  <c r="L43" i="11"/>
  <c r="K43" i="11"/>
  <c r="F43" i="11"/>
  <c r="E43" i="11"/>
  <c r="N42" i="11"/>
  <c r="K42" i="11"/>
  <c r="E42" i="11"/>
  <c r="G41" i="11" s="1"/>
  <c r="M41" i="11"/>
  <c r="L41" i="11"/>
  <c r="K41" i="11"/>
  <c r="F41" i="11"/>
  <c r="E41" i="11"/>
  <c r="N40" i="11"/>
  <c r="K40" i="11"/>
  <c r="E40" i="11"/>
  <c r="G39" i="11" s="1"/>
  <c r="M39" i="11"/>
  <c r="L39" i="11"/>
  <c r="K39" i="11"/>
  <c r="F39" i="11"/>
  <c r="E39" i="11"/>
  <c r="N38" i="11"/>
  <c r="K38" i="11"/>
  <c r="E38" i="11"/>
  <c r="G37" i="11" s="1"/>
  <c r="M37" i="11"/>
  <c r="L37" i="11"/>
  <c r="K37" i="11"/>
  <c r="F37" i="11"/>
  <c r="E37" i="11"/>
  <c r="N36" i="11"/>
  <c r="K36" i="11"/>
  <c r="E36" i="11"/>
  <c r="P31" i="11" s="1"/>
  <c r="E28" i="9" s="1"/>
  <c r="M35" i="11"/>
  <c r="L35" i="11"/>
  <c r="K35" i="11"/>
  <c r="F35" i="11"/>
  <c r="E35" i="11"/>
  <c r="N34" i="11"/>
  <c r="K34" i="11"/>
  <c r="E34" i="11"/>
  <c r="P30" i="11" s="1"/>
  <c r="E27" i="9" s="1"/>
  <c r="M33" i="11"/>
  <c r="L33" i="11"/>
  <c r="K33" i="11"/>
  <c r="F33" i="11"/>
  <c r="E33" i="11"/>
  <c r="N32" i="11"/>
  <c r="K32" i="11"/>
  <c r="E32" i="11"/>
  <c r="G31" i="11" s="1"/>
  <c r="M31" i="11"/>
  <c r="L31" i="11"/>
  <c r="K31" i="11"/>
  <c r="F31" i="11"/>
  <c r="E31" i="11"/>
  <c r="N30" i="11"/>
  <c r="K30" i="11"/>
  <c r="E30" i="11"/>
  <c r="G29" i="11" s="1"/>
  <c r="M29" i="11"/>
  <c r="L29" i="11"/>
  <c r="K29" i="11"/>
  <c r="F29" i="11"/>
  <c r="E29" i="11"/>
  <c r="K27" i="11"/>
  <c r="E8" i="11"/>
  <c r="J4" i="11"/>
  <c r="D4" i="11"/>
  <c r="P26" i="11" s="1"/>
  <c r="N67" i="2"/>
  <c r="N65" i="2"/>
  <c r="N63" i="2"/>
  <c r="N61" i="2"/>
  <c r="N59" i="2"/>
  <c r="N57" i="2"/>
  <c r="N55" i="2"/>
  <c r="N53" i="2"/>
  <c r="N51" i="2"/>
  <c r="N49" i="2"/>
  <c r="N47" i="2"/>
  <c r="N45" i="2"/>
  <c r="N43" i="2"/>
  <c r="N41" i="2"/>
  <c r="N39" i="2"/>
  <c r="N37" i="2"/>
  <c r="N35" i="2"/>
  <c r="N33" i="2"/>
  <c r="N31" i="2"/>
  <c r="N29" i="2"/>
  <c r="K67" i="2"/>
  <c r="M66" i="2"/>
  <c r="L66" i="2"/>
  <c r="K66" i="2"/>
  <c r="K65" i="2"/>
  <c r="M64" i="2"/>
  <c r="L64" i="2"/>
  <c r="K64" i="2"/>
  <c r="K63" i="2"/>
  <c r="M62" i="2"/>
  <c r="L62" i="2"/>
  <c r="K62" i="2"/>
  <c r="K61" i="2"/>
  <c r="M60" i="2"/>
  <c r="L60" i="2"/>
  <c r="K60" i="2"/>
  <c r="K59" i="2"/>
  <c r="M58" i="2"/>
  <c r="L58" i="2"/>
  <c r="K58" i="2"/>
  <c r="K57" i="2"/>
  <c r="M56" i="2"/>
  <c r="L56" i="2"/>
  <c r="K56" i="2"/>
  <c r="K55" i="2"/>
  <c r="M54" i="2"/>
  <c r="L54" i="2"/>
  <c r="K54" i="2"/>
  <c r="K53" i="2"/>
  <c r="M52" i="2"/>
  <c r="L52" i="2"/>
  <c r="K52" i="2"/>
  <c r="K51" i="2"/>
  <c r="M50" i="2"/>
  <c r="L50" i="2"/>
  <c r="K50" i="2"/>
  <c r="K49" i="2"/>
  <c r="M48" i="2"/>
  <c r="L48" i="2"/>
  <c r="K48" i="2"/>
  <c r="K47" i="2"/>
  <c r="M46" i="2"/>
  <c r="L46" i="2"/>
  <c r="K46" i="2"/>
  <c r="K45" i="2"/>
  <c r="M44" i="2"/>
  <c r="L44" i="2"/>
  <c r="K44" i="2"/>
  <c r="K43" i="2"/>
  <c r="M42" i="2"/>
  <c r="L42" i="2"/>
  <c r="K42" i="2"/>
  <c r="K41" i="2"/>
  <c r="M40" i="2"/>
  <c r="L40" i="2"/>
  <c r="K40" i="2"/>
  <c r="K39" i="2"/>
  <c r="M38" i="2"/>
  <c r="L38" i="2"/>
  <c r="K38" i="2"/>
  <c r="K37" i="2"/>
  <c r="M36" i="2"/>
  <c r="L36" i="2"/>
  <c r="K36" i="2"/>
  <c r="K32" i="2"/>
  <c r="K35" i="2"/>
  <c r="M34" i="2"/>
  <c r="L34" i="2"/>
  <c r="K34" i="2"/>
  <c r="K33" i="2"/>
  <c r="M32" i="2"/>
  <c r="L32" i="2"/>
  <c r="K31" i="2"/>
  <c r="M30" i="2"/>
  <c r="L30" i="2"/>
  <c r="K30" i="2"/>
  <c r="K28" i="2"/>
  <c r="F32" i="2"/>
  <c r="E31" i="2"/>
  <c r="G30" i="2" s="1"/>
  <c r="E67" i="2"/>
  <c r="G66" i="2" s="1"/>
  <c r="F66" i="2"/>
  <c r="E66" i="2"/>
  <c r="E65" i="2"/>
  <c r="G64" i="2" s="1"/>
  <c r="F64" i="2"/>
  <c r="E64" i="2"/>
  <c r="E63" i="2"/>
  <c r="G62" i="2" s="1"/>
  <c r="F62" i="2"/>
  <c r="E62" i="2"/>
  <c r="E61" i="2"/>
  <c r="G60" i="2" s="1"/>
  <c r="F60" i="2"/>
  <c r="E60" i="2"/>
  <c r="E59" i="2"/>
  <c r="G58" i="2" s="1"/>
  <c r="F58" i="2"/>
  <c r="E58" i="2"/>
  <c r="E57" i="2"/>
  <c r="G56" i="2" s="1"/>
  <c r="F56" i="2"/>
  <c r="E56" i="2"/>
  <c r="E55" i="2"/>
  <c r="G54" i="2" s="1"/>
  <c r="F54" i="2"/>
  <c r="E54" i="2"/>
  <c r="E53" i="2"/>
  <c r="G52" i="2" s="1"/>
  <c r="F52" i="2"/>
  <c r="E52" i="2"/>
  <c r="E51" i="2"/>
  <c r="G50" i="2" s="1"/>
  <c r="F50" i="2"/>
  <c r="E50" i="2"/>
  <c r="E49" i="2"/>
  <c r="G48" i="2" s="1"/>
  <c r="F48" i="2"/>
  <c r="E48" i="2"/>
  <c r="E47" i="2"/>
  <c r="G46" i="2" s="1"/>
  <c r="F46" i="2"/>
  <c r="E46" i="2"/>
  <c r="E45" i="2"/>
  <c r="G44" i="2" s="1"/>
  <c r="F44" i="2"/>
  <c r="E44" i="2"/>
  <c r="E43" i="2"/>
  <c r="G42" i="2" s="1"/>
  <c r="F42" i="2"/>
  <c r="E42" i="2"/>
  <c r="E41" i="2"/>
  <c r="G40" i="2" s="1"/>
  <c r="F40" i="2"/>
  <c r="E40" i="2"/>
  <c r="E39" i="2"/>
  <c r="G38" i="2" s="1"/>
  <c r="F38" i="2"/>
  <c r="E38" i="2"/>
  <c r="E37" i="2"/>
  <c r="G36" i="2" s="1"/>
  <c r="F36" i="2"/>
  <c r="E36" i="2"/>
  <c r="E35" i="2"/>
  <c r="G34" i="2" s="1"/>
  <c r="F34" i="2"/>
  <c r="E34" i="2"/>
  <c r="E33" i="2"/>
  <c r="G32" i="2" s="1"/>
  <c r="E32" i="2"/>
  <c r="F30" i="2"/>
  <c r="E30" i="2"/>
  <c r="E28" i="2"/>
  <c r="E23" i="2"/>
  <c r="G22" i="2" s="1"/>
  <c r="F22" i="2"/>
  <c r="E22" i="2"/>
  <c r="E21" i="2"/>
  <c r="G20" i="2" s="1"/>
  <c r="F20" i="2"/>
  <c r="E20" i="2"/>
  <c r="E19" i="2"/>
  <c r="G18" i="2" s="1"/>
  <c r="F18" i="2"/>
  <c r="E18" i="2"/>
  <c r="E17" i="2"/>
  <c r="G16" i="2" s="1"/>
  <c r="F16" i="2"/>
  <c r="E16" i="2"/>
  <c r="E15" i="2"/>
  <c r="G14" i="2" s="1"/>
  <c r="F14" i="2"/>
  <c r="E14" i="2"/>
  <c r="E13" i="2"/>
  <c r="G12" i="2" s="1"/>
  <c r="F12" i="2"/>
  <c r="E12" i="2"/>
  <c r="E10" i="2"/>
  <c r="E11" i="2"/>
  <c r="E8" i="2" s="1"/>
  <c r="E9" i="11" s="1"/>
  <c r="K6" i="2"/>
  <c r="F8" i="5"/>
  <c r="J43" i="5"/>
  <c r="K42" i="5" s="1"/>
  <c r="J42" i="5"/>
  <c r="J41" i="5"/>
  <c r="K40" i="5" s="1"/>
  <c r="J40" i="5"/>
  <c r="J39" i="5"/>
  <c r="K38" i="5" s="1"/>
  <c r="J38" i="5"/>
  <c r="J37" i="5"/>
  <c r="K36" i="5" s="1"/>
  <c r="J36" i="5"/>
  <c r="J35" i="5"/>
  <c r="K34" i="5" s="1"/>
  <c r="J34" i="5"/>
  <c r="J33" i="5"/>
  <c r="K32" i="5" s="1"/>
  <c r="J32" i="5"/>
  <c r="J31" i="5"/>
  <c r="K30" i="5" s="1"/>
  <c r="J30" i="5"/>
  <c r="J29" i="5"/>
  <c r="K28" i="5" s="1"/>
  <c r="J28" i="5"/>
  <c r="J27" i="5"/>
  <c r="K26" i="5" s="1"/>
  <c r="J26" i="5"/>
  <c r="J25" i="5"/>
  <c r="K24" i="5" s="1"/>
  <c r="J24" i="5"/>
  <c r="J23" i="5"/>
  <c r="K22" i="5" s="1"/>
  <c r="J22" i="5"/>
  <c r="J21" i="5"/>
  <c r="K20" i="5" s="1"/>
  <c r="J20" i="5"/>
  <c r="J19" i="5"/>
  <c r="K18" i="5" s="1"/>
  <c r="J18" i="5"/>
  <c r="J17" i="5"/>
  <c r="K16" i="5" s="1"/>
  <c r="J16" i="5"/>
  <c r="J15" i="5"/>
  <c r="K14" i="5" s="1"/>
  <c r="J14" i="5"/>
  <c r="E43" i="5"/>
  <c r="F42" i="5" s="1"/>
  <c r="E42" i="5"/>
  <c r="E41" i="5"/>
  <c r="F40" i="5" s="1"/>
  <c r="E40" i="5"/>
  <c r="E39" i="5"/>
  <c r="F38" i="5" s="1"/>
  <c r="E38" i="5"/>
  <c r="E37" i="5"/>
  <c r="F36" i="5" s="1"/>
  <c r="E36" i="5"/>
  <c r="E35" i="5"/>
  <c r="F34" i="5" s="1"/>
  <c r="E34" i="5"/>
  <c r="E33" i="5"/>
  <c r="F32" i="5" s="1"/>
  <c r="E32" i="5"/>
  <c r="E31" i="5"/>
  <c r="F30" i="5" s="1"/>
  <c r="E30" i="5"/>
  <c r="E29" i="5"/>
  <c r="F28" i="5" s="1"/>
  <c r="E28" i="5"/>
  <c r="E27" i="5"/>
  <c r="F26" i="5" s="1"/>
  <c r="E26" i="5"/>
  <c r="E25" i="5"/>
  <c r="F24" i="5" s="1"/>
  <c r="E24" i="5"/>
  <c r="E23" i="5"/>
  <c r="F22" i="5" s="1"/>
  <c r="E22" i="5"/>
  <c r="E21" i="5"/>
  <c r="F20" i="5" s="1"/>
  <c r="E20" i="5"/>
  <c r="E19" i="5"/>
  <c r="F18" i="5" s="1"/>
  <c r="E18" i="5"/>
  <c r="E17" i="5"/>
  <c r="F16" i="5" s="1"/>
  <c r="E16" i="5"/>
  <c r="E14" i="5"/>
  <c r="K49" i="5"/>
  <c r="H49" i="5"/>
  <c r="C45" i="5"/>
  <c r="J49" i="5"/>
  <c r="E47" i="1"/>
  <c r="E41" i="1"/>
  <c r="E33" i="1"/>
  <c r="E32" i="1"/>
  <c r="E31" i="1"/>
  <c r="E28" i="1"/>
  <c r="E18" i="1"/>
  <c r="A66" i="1"/>
  <c r="E19" i="1" s="1"/>
  <c r="A67" i="1"/>
  <c r="A68" i="1"/>
  <c r="A69" i="1"/>
  <c r="E22" i="1" s="1"/>
  <c r="A70" i="1"/>
  <c r="E23" i="1" s="1"/>
  <c r="A71" i="1"/>
  <c r="A72" i="1"/>
  <c r="E25" i="1" s="1"/>
  <c r="A73" i="1"/>
  <c r="E26" i="1" s="1"/>
  <c r="A74" i="1"/>
  <c r="E27" i="1" s="1"/>
  <c r="A75" i="1"/>
  <c r="A76" i="1"/>
  <c r="E29" i="1" s="1"/>
  <c r="A77" i="1"/>
  <c r="E30" i="1" s="1"/>
  <c r="A78" i="1"/>
  <c r="A79" i="1"/>
  <c r="A80" i="1"/>
  <c r="A81" i="1"/>
  <c r="E34" i="1" s="1"/>
  <c r="A82" i="1"/>
  <c r="E35" i="1" s="1"/>
  <c r="A83" i="1"/>
  <c r="E36" i="1" s="1"/>
  <c r="A84" i="1"/>
  <c r="E37" i="1" s="1"/>
  <c r="A85" i="1"/>
  <c r="E38" i="1" s="1"/>
  <c r="A86" i="1"/>
  <c r="E39" i="1" s="1"/>
  <c r="A87" i="1"/>
  <c r="E40" i="1" s="1"/>
  <c r="A88" i="1"/>
  <c r="A89" i="1"/>
  <c r="E42" i="1" s="1"/>
  <c r="A90" i="1"/>
  <c r="E43" i="1" s="1"/>
  <c r="A91" i="1"/>
  <c r="E44" i="1" s="1"/>
  <c r="A92" i="1"/>
  <c r="E45" i="1" s="1"/>
  <c r="A93" i="1"/>
  <c r="E46" i="1" s="1"/>
  <c r="A94" i="1"/>
  <c r="A95" i="1"/>
  <c r="E48" i="1" s="1"/>
  <c r="A65" i="1"/>
  <c r="G10" i="14" l="1"/>
  <c r="K8" i="14"/>
  <c r="N35" i="16"/>
  <c r="J27" i="9" s="1"/>
  <c r="N25" i="16"/>
  <c r="J17" i="9" s="1"/>
  <c r="S30" i="15"/>
  <c r="O17" i="9" s="1"/>
  <c r="S28" i="15"/>
  <c r="O15" i="9" s="1"/>
  <c r="P31" i="15"/>
  <c r="M28" i="9" s="1"/>
  <c r="S32" i="14"/>
  <c r="O10" i="9" s="1"/>
  <c r="P30" i="15"/>
  <c r="M27" i="9" s="1"/>
  <c r="P43" i="14"/>
  <c r="M21" i="9" s="1"/>
  <c r="S29" i="14"/>
  <c r="O7" i="9" s="1"/>
  <c r="P28" i="15"/>
  <c r="M25" i="9" s="1"/>
  <c r="S36" i="14"/>
  <c r="O14" i="9" s="1"/>
  <c r="P27" i="14"/>
  <c r="M5" i="9" s="1"/>
  <c r="S30" i="14"/>
  <c r="O8" i="9" s="1"/>
  <c r="S33" i="14"/>
  <c r="O11" i="9" s="1"/>
  <c r="G52" i="14"/>
  <c r="S28" i="14"/>
  <c r="O6" i="9" s="1"/>
  <c r="N22" i="16"/>
  <c r="J14" i="9" s="1"/>
  <c r="F32" i="16"/>
  <c r="N31" i="16"/>
  <c r="J23" i="9" s="1"/>
  <c r="K20" i="16"/>
  <c r="G44" i="14"/>
  <c r="P35" i="14"/>
  <c r="M13" i="9" s="1"/>
  <c r="E9" i="15"/>
  <c r="N21" i="16"/>
  <c r="J13" i="9" s="1"/>
  <c r="K30" i="16"/>
  <c r="N36" i="16"/>
  <c r="J28" i="9" s="1"/>
  <c r="F28" i="16"/>
  <c r="N20" i="16"/>
  <c r="J12" i="9" s="1"/>
  <c r="N40" i="16"/>
  <c r="J32" i="9" s="1"/>
  <c r="K38" i="16"/>
  <c r="P30" i="14"/>
  <c r="M8" i="9" s="1"/>
  <c r="N28" i="16"/>
  <c r="J20" i="9" s="1"/>
  <c r="K14" i="16"/>
  <c r="N17" i="16"/>
  <c r="J9" i="9" s="1"/>
  <c r="F24" i="16"/>
  <c r="N18" i="16"/>
  <c r="J10" i="9" s="1"/>
  <c r="N39" i="16"/>
  <c r="J31" i="9" s="1"/>
  <c r="K36" i="16"/>
  <c r="G41" i="15"/>
  <c r="P34" i="15"/>
  <c r="M31" i="9" s="1"/>
  <c r="N13" i="16"/>
  <c r="J5" i="9" s="1"/>
  <c r="S31" i="14"/>
  <c r="O9" i="9" s="1"/>
  <c r="P28" i="14"/>
  <c r="M6" i="9" s="1"/>
  <c r="P35" i="15"/>
  <c r="M32" i="9" s="1"/>
  <c r="S29" i="15"/>
  <c r="O16" i="9" s="1"/>
  <c r="S31" i="15"/>
  <c r="O18" i="9" s="1"/>
  <c r="K22" i="16"/>
  <c r="P33" i="14"/>
  <c r="M11" i="9" s="1"/>
  <c r="S32" i="15"/>
  <c r="O19" i="9" s="1"/>
  <c r="P29" i="15"/>
  <c r="M26" i="9" s="1"/>
  <c r="N33" i="16"/>
  <c r="J25" i="9" s="1"/>
  <c r="N19" i="16"/>
  <c r="J11" i="9" s="1"/>
  <c r="N27" i="16"/>
  <c r="J19" i="9" s="1"/>
  <c r="N30" i="16"/>
  <c r="J22" i="9" s="1"/>
  <c r="N38" i="16"/>
  <c r="J30" i="9" s="1"/>
  <c r="F18" i="16"/>
  <c r="K32" i="16"/>
  <c r="F34" i="16"/>
  <c r="K40" i="16"/>
  <c r="N16" i="16"/>
  <c r="J8" i="9" s="1"/>
  <c r="N29" i="16"/>
  <c r="J21" i="9" s="1"/>
  <c r="K26" i="16"/>
  <c r="F36" i="16"/>
  <c r="K42" i="16"/>
  <c r="G45" i="15"/>
  <c r="G39" i="15"/>
  <c r="G47" i="15"/>
  <c r="G37" i="15"/>
  <c r="P36" i="14"/>
  <c r="M14" i="9" s="1"/>
  <c r="G42" i="14"/>
  <c r="P40" i="14"/>
  <c r="M18" i="9" s="1"/>
  <c r="P44" i="14"/>
  <c r="M22" i="9" s="1"/>
  <c r="P31" i="14"/>
  <c r="M9" i="9" s="1"/>
  <c r="P32" i="14"/>
  <c r="M10" i="9" s="1"/>
  <c r="G48" i="14"/>
  <c r="G56" i="14"/>
  <c r="G64" i="14"/>
  <c r="P38" i="14"/>
  <c r="M16" i="9" s="1"/>
  <c r="P42" i="14"/>
  <c r="M20" i="9" s="1"/>
  <c r="P46" i="14"/>
  <c r="M24" i="9" s="1"/>
  <c r="G32" i="14"/>
  <c r="S29" i="11"/>
  <c r="G16" i="9" s="1"/>
  <c r="S28" i="2"/>
  <c r="S32" i="2"/>
  <c r="S36" i="2"/>
  <c r="S28" i="11"/>
  <c r="G15" i="9" s="1"/>
  <c r="S29" i="2"/>
  <c r="S33" i="2"/>
  <c r="S31" i="11"/>
  <c r="G18" i="9" s="1"/>
  <c r="S27" i="2"/>
  <c r="S31" i="2"/>
  <c r="S35" i="2"/>
  <c r="S30" i="2"/>
  <c r="S34" i="2"/>
  <c r="P34" i="11"/>
  <c r="E31" i="9" s="1"/>
  <c r="E27" i="11"/>
  <c r="S30" i="11"/>
  <c r="G17" i="9" s="1"/>
  <c r="P33" i="11"/>
  <c r="E30" i="9" s="1"/>
  <c r="S32" i="11"/>
  <c r="G19" i="9" s="1"/>
  <c r="P28" i="11"/>
  <c r="E25" i="9" s="1"/>
  <c r="G43" i="11"/>
  <c r="P32" i="11"/>
  <c r="E29" i="9" s="1"/>
  <c r="G33" i="11"/>
  <c r="P29" i="11"/>
  <c r="E26" i="9" s="1"/>
  <c r="G35" i="11"/>
  <c r="P36" i="11"/>
  <c r="E33" i="9" s="1"/>
  <c r="P37" i="11"/>
  <c r="E34" i="9" s="1"/>
  <c r="G3" i="9"/>
  <c r="G2" i="9"/>
  <c r="B2" i="9" l="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19" i="1"/>
  <c r="E29" i="6" l="1"/>
  <c r="F29" i="6" s="1"/>
  <c r="E28" i="6"/>
  <c r="F28" i="6" s="1"/>
  <c r="E27" i="6"/>
  <c r="F27" i="6" s="1"/>
  <c r="E26" i="6"/>
  <c r="F26" i="6" s="1"/>
  <c r="E25" i="6"/>
  <c r="F25" i="6" s="1"/>
  <c r="E24" i="6"/>
  <c r="F24" i="6" s="1"/>
  <c r="J20" i="6"/>
  <c r="K20" i="6" s="1"/>
  <c r="J19" i="6"/>
  <c r="K19" i="6" s="1"/>
  <c r="J18" i="6"/>
  <c r="K18" i="6" s="1"/>
  <c r="J17" i="6"/>
  <c r="K17" i="6" s="1"/>
  <c r="J16" i="6"/>
  <c r="K16" i="6" s="1"/>
  <c r="J15" i="6"/>
  <c r="K15" i="6" s="1"/>
  <c r="E20" i="6"/>
  <c r="F20" i="6" s="1"/>
  <c r="M28" i="2"/>
  <c r="E15" i="5" l="1"/>
  <c r="E7" i="5"/>
  <c r="F14" i="5" l="1"/>
  <c r="L28" i="2"/>
  <c r="F10" i="2" l="1"/>
  <c r="F28" i="2"/>
  <c r="E19" i="6" l="1"/>
  <c r="F19" i="6" s="1"/>
  <c r="E18" i="6"/>
  <c r="F18" i="6" s="1"/>
  <c r="E17" i="6"/>
  <c r="F17" i="6" s="1"/>
  <c r="E16" i="6"/>
  <c r="F16" i="6" s="1"/>
  <c r="E15" i="6"/>
  <c r="F15" i="6" s="1"/>
  <c r="E11" i="6"/>
  <c r="E10" i="6"/>
  <c r="E8" i="6"/>
  <c r="E7" i="6"/>
  <c r="D4" i="6"/>
  <c r="C34" i="6" s="1"/>
  <c r="N13" i="5"/>
  <c r="B5" i="9" s="1"/>
  <c r="E11" i="5"/>
  <c r="E10" i="5"/>
  <c r="E8" i="5"/>
  <c r="J4" i="5"/>
  <c r="P12" i="5" s="1"/>
  <c r="D4" i="5"/>
  <c r="C49" i="5" s="1"/>
  <c r="N29" i="5" l="1"/>
  <c r="B21" i="9" s="1"/>
  <c r="N30" i="5"/>
  <c r="B22" i="9" s="1"/>
  <c r="N31" i="5"/>
  <c r="B23" i="9" s="1"/>
  <c r="N32" i="5"/>
  <c r="B24" i="9" s="1"/>
  <c r="N33" i="5"/>
  <c r="B25" i="9" s="1"/>
  <c r="N34" i="5"/>
  <c r="B26" i="9" s="1"/>
  <c r="N35" i="5"/>
  <c r="B27" i="9" s="1"/>
  <c r="N36" i="5"/>
  <c r="B28" i="9" s="1"/>
  <c r="N37" i="5"/>
  <c r="B29" i="9" s="1"/>
  <c r="N38" i="5"/>
  <c r="B30" i="9" s="1"/>
  <c r="N39" i="5"/>
  <c r="B31" i="9" s="1"/>
  <c r="N40" i="5"/>
  <c r="B32" i="9" s="1"/>
  <c r="N41" i="5"/>
  <c r="B33" i="9" s="1"/>
  <c r="N14" i="5"/>
  <c r="B6" i="9" s="1"/>
  <c r="N15" i="5"/>
  <c r="B7" i="9" s="1"/>
  <c r="N16" i="5"/>
  <c r="B8" i="9" s="1"/>
  <c r="N17" i="5"/>
  <c r="B9" i="9" s="1"/>
  <c r="N18" i="5"/>
  <c r="B10" i="9" s="1"/>
  <c r="N19" i="5"/>
  <c r="B11" i="9" s="1"/>
  <c r="N20" i="5"/>
  <c r="B12" i="9" s="1"/>
  <c r="N21" i="5"/>
  <c r="B13" i="9" s="1"/>
  <c r="N22" i="5"/>
  <c r="B14" i="9" s="1"/>
  <c r="N23" i="5"/>
  <c r="B15" i="9" s="1"/>
  <c r="N24" i="5"/>
  <c r="B16" i="9" s="1"/>
  <c r="N25" i="5"/>
  <c r="B17" i="9" s="1"/>
  <c r="N26" i="5"/>
  <c r="B18" i="9" s="1"/>
  <c r="N42" i="5"/>
  <c r="B34" i="9" s="1"/>
  <c r="N28" i="5"/>
  <c r="B20" i="9" s="1"/>
  <c r="N27" i="5"/>
  <c r="B19" i="9" s="1"/>
  <c r="M12" i="5"/>
  <c r="K29" i="2" l="1"/>
  <c r="E29" i="2"/>
  <c r="G10" i="2" l="1"/>
  <c r="G28" i="2"/>
  <c r="P27" i="2"/>
  <c r="E5" i="9" s="1"/>
  <c r="P29" i="2"/>
  <c r="E7" i="9" s="1"/>
  <c r="P31" i="2"/>
  <c r="E9" i="9" s="1"/>
  <c r="P33" i="2"/>
  <c r="E11" i="9" s="1"/>
  <c r="P35" i="2"/>
  <c r="E13" i="9" s="1"/>
  <c r="P37" i="2"/>
  <c r="E15" i="9" s="1"/>
  <c r="P39" i="2"/>
  <c r="E17" i="9" s="1"/>
  <c r="P41" i="2"/>
  <c r="E19" i="9" s="1"/>
  <c r="P43" i="2"/>
  <c r="E21" i="9" s="1"/>
  <c r="P45" i="2"/>
  <c r="E23" i="9" s="1"/>
  <c r="P28" i="2"/>
  <c r="E6" i="9" s="1"/>
  <c r="P30" i="2"/>
  <c r="E8" i="9" s="1"/>
  <c r="P32" i="2"/>
  <c r="E10" i="9" s="1"/>
  <c r="P34" i="2"/>
  <c r="E12" i="9" s="1"/>
  <c r="P36" i="2"/>
  <c r="E14" i="9" s="1"/>
  <c r="P38" i="2"/>
  <c r="E16" i="9" s="1"/>
  <c r="P40" i="2"/>
  <c r="E18" i="9" s="1"/>
  <c r="P42" i="2"/>
  <c r="E20" i="9" s="1"/>
  <c r="P44" i="2"/>
  <c r="E22" i="9" s="1"/>
  <c r="P46" i="2"/>
  <c r="E24" i="9" s="1"/>
  <c r="G5" i="9"/>
  <c r="G13" i="9"/>
  <c r="G11" i="9"/>
  <c r="G9" i="9"/>
  <c r="G7" i="9"/>
  <c r="G14" i="9"/>
  <c r="G12" i="9"/>
  <c r="G10" i="9"/>
  <c r="G8" i="9"/>
  <c r="G6" i="9"/>
  <c r="K5" i="2"/>
  <c r="E5" i="2"/>
  <c r="D3" i="2"/>
  <c r="P25" i="2" s="1"/>
  <c r="K8" i="2" l="1"/>
  <c r="K9" i="15" s="1"/>
  <c r="K9" i="11" l="1"/>
  <c r="E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Jiro TAKENAKA</author>
    <author>樋詰 泰浩</author>
  </authors>
  <commentList>
    <comment ref="B5" authorId="0" shapeId="0" xr:uid="{00000000-0006-0000-0000-000001000000}">
      <text>
        <r>
          <rPr>
            <b/>
            <sz val="9"/>
            <color indexed="81"/>
            <rFont val="MS P ゴシック"/>
            <family val="3"/>
            <charset val="128"/>
          </rPr>
          <t>学校所属のチームのみ入力</t>
        </r>
      </text>
    </comment>
    <comment ref="B9" authorId="0" shapeId="0" xr:uid="{00000000-0006-0000-0000-000003000000}">
      <text>
        <r>
          <rPr>
            <b/>
            <sz val="9"/>
            <color indexed="81"/>
            <rFont val="MS P ゴシック"/>
            <family val="3"/>
            <charset val="128"/>
          </rPr>
          <t>学校職員以外の場合は職名不要です</t>
        </r>
      </text>
    </comment>
    <comment ref="B18" authorId="1" shapeId="0" xr:uid="{00000000-0006-0000-0000-000004000000}">
      <text>
        <r>
          <rPr>
            <b/>
            <sz val="9"/>
            <color indexed="81"/>
            <rFont val="MS P ゴシック"/>
            <family val="3"/>
            <charset val="128"/>
          </rPr>
          <t>姓と名の間は
１マス空白</t>
        </r>
      </text>
    </comment>
    <comment ref="C18" authorId="1" shapeId="0" xr:uid="{00000000-0006-0000-0000-000005000000}">
      <text>
        <r>
          <rPr>
            <b/>
            <sz val="9"/>
            <color indexed="81"/>
            <rFont val="MS P ゴシック"/>
            <family val="3"/>
            <charset val="128"/>
          </rPr>
          <t>姓と名の間は
１マス空白</t>
        </r>
      </text>
    </comment>
    <comment ref="D18" authorId="1" shapeId="0" xr:uid="{00000000-0006-0000-0000-000006000000}">
      <text>
        <r>
          <rPr>
            <b/>
            <sz val="9"/>
            <color indexed="81"/>
            <rFont val="MS P ゴシック"/>
            <family val="3"/>
            <charset val="128"/>
          </rPr>
          <t>半角で
20YY/MM/DD</t>
        </r>
      </text>
    </comment>
    <comment ref="F18" authorId="1" shapeId="0" xr:uid="{00000000-0006-0000-0000-000007000000}">
      <text>
        <r>
          <rPr>
            <b/>
            <sz val="9"/>
            <color indexed="81"/>
            <rFont val="MS P ゴシック"/>
            <family val="3"/>
            <charset val="128"/>
          </rPr>
          <t>基本は姓のみ
他に同姓がいたら
区別ができるように
姓＋１字
例：金沢太</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Jiro TAKENAKA</author>
    <author>樋詰 泰浩</author>
  </authors>
  <commentList>
    <comment ref="D7" authorId="0" shapeId="0" xr:uid="{00000000-0006-0000-0100-000001000000}">
      <text>
        <r>
          <rPr>
            <b/>
            <sz val="9"/>
            <color indexed="81"/>
            <rFont val="MS P ゴシック"/>
            <family val="3"/>
            <charset val="128"/>
          </rPr>
          <t>半角英数で顧問・コーチ名簿の記号を入力
s1～s5</t>
        </r>
      </text>
    </comment>
    <comment ref="C11" authorId="1" shapeId="0" xr:uid="{00000000-0006-0000-0100-000002000000}">
      <text>
        <r>
          <rPr>
            <b/>
            <sz val="9"/>
            <color indexed="81"/>
            <rFont val="MS P ゴシック"/>
            <family val="3"/>
            <charset val="128"/>
          </rPr>
          <t xml:space="preserve">連絡先となる方の
記号
（名簿のs1～s5）
</t>
        </r>
      </text>
    </comment>
    <comment ref="H47" authorId="0" shapeId="0" xr:uid="{00000000-0006-0000-0100-000004000000}">
      <text>
        <r>
          <rPr>
            <b/>
            <sz val="9"/>
            <color indexed="81"/>
            <rFont val="MS P ゴシック"/>
            <family val="3"/>
            <charset val="128"/>
          </rPr>
          <t>申込日付の入力もお願いします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Jiro TAKENAKA</author>
    <author>樋詰 泰浩</author>
  </authors>
  <commentList>
    <comment ref="K2" authorId="0" shapeId="0" xr:uid="{00000000-0006-0000-0200-000001000000}">
      <text>
        <r>
          <rPr>
            <b/>
            <sz val="9"/>
            <color indexed="81"/>
            <rFont val="MS P ゴシック"/>
            <family val="3"/>
            <charset val="128"/>
          </rPr>
          <t>申込日付の入力もお願いします</t>
        </r>
      </text>
    </comment>
    <comment ref="D5" authorId="1" shapeId="0" xr:uid="{00000000-0006-0000-0200-000002000000}">
      <text>
        <r>
          <rPr>
            <b/>
            <sz val="9"/>
            <color indexed="81"/>
            <rFont val="MS P ゴシック"/>
            <family val="3"/>
            <charset val="128"/>
          </rPr>
          <t>半角英数で顧問・コーチ名簿の記号を入力
s1～s5</t>
        </r>
      </text>
    </comment>
    <comment ref="J5" authorId="1" shapeId="0" xr:uid="{00000000-0006-0000-0200-000003000000}">
      <text>
        <r>
          <rPr>
            <b/>
            <sz val="9"/>
            <color indexed="81"/>
            <rFont val="MS P ゴシック"/>
            <family val="3"/>
            <charset val="128"/>
          </rPr>
          <t>半角英数で顧問・コーチ名簿の記号を入力
s1～s5</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Jiro TAKENAKA</author>
    <author>樋詰 泰浩</author>
  </authors>
  <commentList>
    <comment ref="D7" authorId="0" shapeId="0" xr:uid="{629E05CF-2429-4693-936C-A0DC0CB30B4E}">
      <text>
        <r>
          <rPr>
            <b/>
            <sz val="9"/>
            <color indexed="81"/>
            <rFont val="MS P ゴシック"/>
            <family val="3"/>
            <charset val="128"/>
          </rPr>
          <t>半角英数で顧問・コーチ名簿の記号を入力
s1～s5</t>
        </r>
      </text>
    </comment>
    <comment ref="C11" authorId="1" shapeId="0" xr:uid="{0144C8EE-CF8D-4B5E-9D5E-70BB4B8E2CF3}">
      <text>
        <r>
          <rPr>
            <b/>
            <sz val="9"/>
            <color indexed="81"/>
            <rFont val="MS P ゴシック"/>
            <family val="3"/>
            <charset val="128"/>
          </rPr>
          <t xml:space="preserve">連絡先となる方の
記号
（名簿のs1～s5）
</t>
        </r>
      </text>
    </comment>
    <comment ref="H47" authorId="0" shapeId="0" xr:uid="{D2CF6A6F-663E-4DB8-996B-80E0C910FF81}">
      <text>
        <r>
          <rPr>
            <b/>
            <sz val="9"/>
            <color indexed="81"/>
            <rFont val="MS P ゴシック"/>
            <family val="3"/>
            <charset val="128"/>
          </rPr>
          <t>申込日付の入力もお願いします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Jiro TAKENAKA</author>
    <author>樋詰 泰浩</author>
  </authors>
  <commentList>
    <comment ref="K2" authorId="0" shapeId="0" xr:uid="{12E705E1-72C2-48C9-8650-CDCF16157B86}">
      <text>
        <r>
          <rPr>
            <b/>
            <sz val="9"/>
            <color indexed="81"/>
            <rFont val="MS P ゴシック"/>
            <family val="3"/>
            <charset val="128"/>
          </rPr>
          <t>申込日付の入力もお願いします</t>
        </r>
      </text>
    </comment>
    <comment ref="D5" authorId="1" shapeId="0" xr:uid="{F990663F-7126-40AF-A190-175380F183AD}">
      <text>
        <r>
          <rPr>
            <b/>
            <sz val="9"/>
            <color indexed="81"/>
            <rFont val="MS P ゴシック"/>
            <family val="3"/>
            <charset val="128"/>
          </rPr>
          <t>半角英数で顧問・コーチ名簿の記号を入力
s1～s5</t>
        </r>
      </text>
    </comment>
    <comment ref="J5" authorId="1" shapeId="0" xr:uid="{CF3324BE-02E1-40B3-93D6-733CF4FBD271}">
      <text>
        <r>
          <rPr>
            <b/>
            <sz val="9"/>
            <color indexed="81"/>
            <rFont val="MS P ゴシック"/>
            <family val="3"/>
            <charset val="128"/>
          </rPr>
          <t>半角英数で顧問・コーチ名簿の記号を入力
s1～s5</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Jiro TAKENAKA</author>
    <author>樋詰 泰浩</author>
  </authors>
  <commentList>
    <comment ref="D7" authorId="0" shapeId="0" xr:uid="{00000000-0006-0000-0500-000001000000}">
      <text>
        <r>
          <rPr>
            <b/>
            <sz val="9"/>
            <color indexed="81"/>
            <rFont val="MS P ゴシック"/>
            <family val="3"/>
            <charset val="128"/>
          </rPr>
          <t>半角英数で顧問・コーチ名簿の記号を入力
s1～s5</t>
        </r>
      </text>
    </comment>
    <comment ref="C11" authorId="1" shapeId="0" xr:uid="{00000000-0006-0000-0500-000002000000}">
      <text>
        <r>
          <rPr>
            <b/>
            <sz val="9"/>
            <color indexed="81"/>
            <rFont val="MS P ゴシック"/>
            <family val="3"/>
            <charset val="128"/>
          </rPr>
          <t xml:space="preserve">連絡先となる方の
記号
（名簿のs1～s5）
</t>
        </r>
      </text>
    </comment>
    <comment ref="E13" authorId="0" shapeId="0" xr:uid="{00000000-0006-0000-0500-000003000000}">
      <text>
        <r>
          <rPr>
            <b/>
            <sz val="9"/>
            <color indexed="81"/>
            <rFont val="MS P ゴシック"/>
            <family val="3"/>
            <charset val="128"/>
          </rPr>
          <t>チーム名(例：大聖寺A)を入力してください。</t>
        </r>
      </text>
    </comment>
    <comment ref="J13" authorId="0" shapeId="0" xr:uid="{00000000-0006-0000-0500-000004000000}">
      <text>
        <r>
          <rPr>
            <b/>
            <sz val="9"/>
            <color indexed="81"/>
            <rFont val="MS P ゴシック"/>
            <family val="3"/>
            <charset val="128"/>
          </rPr>
          <t>チーム名(例：大聖寺B)を入力してください。</t>
        </r>
      </text>
    </comment>
    <comment ref="D15" authorId="1" shapeId="0" xr:uid="{00000000-0006-0000-0500-000005000000}">
      <text>
        <r>
          <rPr>
            <b/>
            <sz val="9"/>
            <color indexed="81"/>
            <rFont val="MS P ゴシック"/>
            <family val="3"/>
            <charset val="128"/>
          </rPr>
          <t>半角英数で
選手名簿の記号を入力
p1～p30</t>
        </r>
      </text>
    </comment>
    <comment ref="E22" authorId="0" shapeId="0" xr:uid="{00000000-0006-0000-0500-000006000000}">
      <text>
        <r>
          <rPr>
            <b/>
            <sz val="9"/>
            <color indexed="81"/>
            <rFont val="MS P ゴシック"/>
            <family val="3"/>
            <charset val="128"/>
          </rPr>
          <t>チーム名(例：大聖寺C)を入力してください。</t>
        </r>
      </text>
    </comment>
    <comment ref="H32" authorId="0" shapeId="0" xr:uid="{00000000-0006-0000-0500-000007000000}">
      <text>
        <r>
          <rPr>
            <b/>
            <sz val="9"/>
            <color indexed="81"/>
            <rFont val="MS P ゴシック"/>
            <family val="3"/>
            <charset val="128"/>
          </rPr>
          <t>申込日付の入力もお願いします</t>
        </r>
      </text>
    </comment>
  </commentList>
</comments>
</file>

<file path=xl/sharedStrings.xml><?xml version="1.0" encoding="utf-8"?>
<sst xmlns="http://schemas.openxmlformats.org/spreadsheetml/2006/main" count="525" uniqueCount="134">
  <si>
    <t>学校名</t>
    <rPh sb="0" eb="3">
      <t>ガッコウメイ</t>
    </rPh>
    <phoneticPr fontId="2"/>
  </si>
  <si>
    <t>氏名</t>
    <rPh sb="0" eb="2">
      <t>シメイ</t>
    </rPh>
    <phoneticPr fontId="2"/>
  </si>
  <si>
    <t>卓球部員名簿</t>
    <rPh sb="0" eb="2">
      <t>タッキュウ</t>
    </rPh>
    <rPh sb="2" eb="4">
      <t>ブイン</t>
    </rPh>
    <rPh sb="4" eb="6">
      <t>メイボ</t>
    </rPh>
    <phoneticPr fontId="2"/>
  </si>
  <si>
    <t>年度</t>
    <rPh sb="0" eb="2">
      <t>ネンド</t>
    </rPh>
    <phoneticPr fontId="2"/>
  </si>
  <si>
    <t>生年月日</t>
    <rPh sb="0" eb="2">
      <t>セイネン</t>
    </rPh>
    <rPh sb="2" eb="4">
      <t>ガッピ</t>
    </rPh>
    <phoneticPr fontId="2"/>
  </si>
  <si>
    <t>学年</t>
    <rPh sb="0" eb="2">
      <t>ガクネン</t>
    </rPh>
    <phoneticPr fontId="2"/>
  </si>
  <si>
    <t>顧問</t>
    <rPh sb="0" eb="2">
      <t>コモン</t>
    </rPh>
    <phoneticPr fontId="2"/>
  </si>
  <si>
    <t>コーチ</t>
    <phoneticPr fontId="2"/>
  </si>
  <si>
    <t>ふりがな</t>
    <phoneticPr fontId="2"/>
  </si>
  <si>
    <t>監督</t>
    <rPh sb="0" eb="2">
      <t>カントク</t>
    </rPh>
    <phoneticPr fontId="2"/>
  </si>
  <si>
    <t>引率</t>
    <rPh sb="0" eb="2">
      <t>インソツ</t>
    </rPh>
    <phoneticPr fontId="2"/>
  </si>
  <si>
    <t>学校対抗</t>
    <rPh sb="0" eb="2">
      <t>ガッコウ</t>
    </rPh>
    <rPh sb="2" eb="4">
      <t>タイコウ</t>
    </rPh>
    <phoneticPr fontId="2"/>
  </si>
  <si>
    <t>性別</t>
    <rPh sb="0" eb="2">
      <t>セイベツ</t>
    </rPh>
    <phoneticPr fontId="2"/>
  </si>
  <si>
    <t>男子</t>
    <rPh sb="0" eb="2">
      <t>ダンシ</t>
    </rPh>
    <phoneticPr fontId="2"/>
  </si>
  <si>
    <t>女子</t>
    <rPh sb="0" eb="2">
      <t>ジョシ</t>
    </rPh>
    <phoneticPr fontId="2"/>
  </si>
  <si>
    <t>例</t>
    <rPh sb="0" eb="1">
      <t>レイ</t>
    </rPh>
    <phoneticPr fontId="2"/>
  </si>
  <si>
    <t>入力について</t>
    <rPh sb="0" eb="2">
      <t>ニュウリョク</t>
    </rPh>
    <phoneticPr fontId="2"/>
  </si>
  <si>
    <t>名簿入力は例に従って入力</t>
    <rPh sb="0" eb="2">
      <t>メイボ</t>
    </rPh>
    <rPh sb="2" eb="4">
      <t>ニュウリョク</t>
    </rPh>
    <rPh sb="5" eb="6">
      <t>レイ</t>
    </rPh>
    <rPh sb="7" eb="8">
      <t>シタガ</t>
    </rPh>
    <rPh sb="10" eb="12">
      <t>ニュウリョク</t>
    </rPh>
    <phoneticPr fontId="2"/>
  </si>
  <si>
    <t>左記欄の氏名も同様の入力規則</t>
    <rPh sb="0" eb="2">
      <t>サキ</t>
    </rPh>
    <rPh sb="2" eb="3">
      <t>ラン</t>
    </rPh>
    <rPh sb="4" eb="6">
      <t>シメイ</t>
    </rPh>
    <rPh sb="7" eb="9">
      <t>ドウヨウ</t>
    </rPh>
    <rPh sb="10" eb="12">
      <t>ニュウリョク</t>
    </rPh>
    <rPh sb="12" eb="14">
      <t>キソク</t>
    </rPh>
    <phoneticPr fontId="2"/>
  </si>
  <si>
    <t>学校名</t>
    <rPh sb="0" eb="3">
      <t>ガッコウメイ</t>
    </rPh>
    <phoneticPr fontId="2"/>
  </si>
  <si>
    <t>校長</t>
    <rPh sb="0" eb="2">
      <t>コウチョウ</t>
    </rPh>
    <phoneticPr fontId="2"/>
  </si>
  <si>
    <t>シングルス</t>
    <phoneticPr fontId="2"/>
  </si>
  <si>
    <t>順位</t>
    <rPh sb="0" eb="2">
      <t>ジュンイ</t>
    </rPh>
    <phoneticPr fontId="2"/>
  </si>
  <si>
    <t>ダブルス</t>
    <phoneticPr fontId="2"/>
  </si>
  <si>
    <t>円</t>
    <rPh sb="0" eb="1">
      <t>エン</t>
    </rPh>
    <phoneticPr fontId="2"/>
  </si>
  <si>
    <t>1人300円</t>
    <rPh sb="1" eb="2">
      <t>ニン</t>
    </rPh>
    <rPh sb="5" eb="6">
      <t>エン</t>
    </rPh>
    <phoneticPr fontId="2"/>
  </si>
  <si>
    <t>1組400円</t>
    <rPh sb="1" eb="2">
      <t>クミ</t>
    </rPh>
    <rPh sb="5" eb="6">
      <t>エン</t>
    </rPh>
    <phoneticPr fontId="2"/>
  </si>
  <si>
    <t>参加費</t>
    <rPh sb="0" eb="3">
      <t>サンカヒ</t>
    </rPh>
    <phoneticPr fontId="2"/>
  </si>
  <si>
    <t>顧問・コーチ別</t>
    <rPh sb="0" eb="2">
      <t>コモン</t>
    </rPh>
    <rPh sb="6" eb="7">
      <t>ベツ</t>
    </rPh>
    <phoneticPr fontId="2"/>
  </si>
  <si>
    <t>A：顧問・コーチ名簿</t>
    <rPh sb="2" eb="4">
      <t>コモン</t>
    </rPh>
    <rPh sb="8" eb="10">
      <t>メイボ</t>
    </rPh>
    <phoneticPr fontId="2"/>
  </si>
  <si>
    <t>B：選手名簿</t>
    <rPh sb="2" eb="4">
      <t>センシュ</t>
    </rPh>
    <rPh sb="4" eb="6">
      <t>メイボ</t>
    </rPh>
    <phoneticPr fontId="2"/>
  </si>
  <si>
    <t>記号</t>
    <rPh sb="0" eb="2">
      <t>キゴウ</t>
    </rPh>
    <phoneticPr fontId="2"/>
  </si>
  <si>
    <t>ﾀﾞﾌﾞﾙｽ用</t>
    <rPh sb="6" eb="7">
      <t>ヨウ</t>
    </rPh>
    <phoneticPr fontId="2"/>
  </si>
  <si>
    <t>参加申込書</t>
    <rPh sb="0" eb="2">
      <t>サンカ</t>
    </rPh>
    <rPh sb="2" eb="5">
      <t>モウシコミショ</t>
    </rPh>
    <phoneticPr fontId="2"/>
  </si>
  <si>
    <t>連絡先</t>
    <rPh sb="0" eb="3">
      <t>レンラクサキ</t>
    </rPh>
    <phoneticPr fontId="2"/>
  </si>
  <si>
    <t>引率者</t>
    <rPh sb="0" eb="3">
      <t>インソツシャ</t>
    </rPh>
    <phoneticPr fontId="2"/>
  </si>
  <si>
    <t>TEL</t>
    <phoneticPr fontId="2"/>
  </si>
  <si>
    <t>No.</t>
    <phoneticPr fontId="2"/>
  </si>
  <si>
    <t>ﾒｰﾙ</t>
    <phoneticPr fontId="2"/>
  </si>
  <si>
    <t>電話番号</t>
    <rPh sb="0" eb="2">
      <t>デンワ</t>
    </rPh>
    <rPh sb="2" eb="4">
      <t>バンゴウ</t>
    </rPh>
    <phoneticPr fontId="2"/>
  </si>
  <si>
    <t>メールアドレス</t>
    <phoneticPr fontId="2"/>
  </si>
  <si>
    <t>電話番号やメールアドレスは連絡先となるものだけ</t>
    <rPh sb="0" eb="2">
      <t>デンワ</t>
    </rPh>
    <rPh sb="2" eb="4">
      <t>バンゴウ</t>
    </rPh>
    <rPh sb="13" eb="16">
      <t>レンラクサキ</t>
    </rPh>
    <phoneticPr fontId="2"/>
  </si>
  <si>
    <t>チーム名</t>
    <rPh sb="3" eb="4">
      <t>メイ</t>
    </rPh>
    <phoneticPr fontId="2"/>
  </si>
  <si>
    <t>生年月日</t>
    <rPh sb="0" eb="2">
      <t>セイネン</t>
    </rPh>
    <rPh sb="2" eb="4">
      <t>ガッピ</t>
    </rPh>
    <phoneticPr fontId="2"/>
  </si>
  <si>
    <t>校長</t>
    <rPh sb="0" eb="1">
      <t>コウ</t>
    </rPh>
    <rPh sb="1" eb="2">
      <t>チョウ</t>
    </rPh>
    <phoneticPr fontId="2"/>
  </si>
  <si>
    <t>職・氏名</t>
    <rPh sb="0" eb="1">
      <t>ショク</t>
    </rPh>
    <rPh sb="2" eb="4">
      <t>シメイ</t>
    </rPh>
    <phoneticPr fontId="2"/>
  </si>
  <si>
    <t>例</t>
    <rPh sb="0" eb="1">
      <t>レイ</t>
    </rPh>
    <phoneticPr fontId="2"/>
  </si>
  <si>
    <t>教諭・石川　卓夫</t>
    <rPh sb="0" eb="2">
      <t>キョウユ</t>
    </rPh>
    <rPh sb="3" eb="5">
      <t>イシカワ</t>
    </rPh>
    <rPh sb="6" eb="8">
      <t>タクオ</t>
    </rPh>
    <phoneticPr fontId="2"/>
  </si>
  <si>
    <t>学校
(チーム)名</t>
    <rPh sb="0" eb="2">
      <t>ガッコウ</t>
    </rPh>
    <rPh sb="8" eb="9">
      <t>メイ</t>
    </rPh>
    <phoneticPr fontId="2"/>
  </si>
  <si>
    <t>090-1234-5678</t>
    <phoneticPr fontId="2"/>
  </si>
  <si>
    <t>金沢　太郎</t>
    <rPh sb="0" eb="2">
      <t>カナザワ</t>
    </rPh>
    <rPh sb="3" eb="5">
      <t>タロウ</t>
    </rPh>
    <phoneticPr fontId="2"/>
  </si>
  <si>
    <t>かなざわ　たろう</t>
    <phoneticPr fontId="2"/>
  </si>
  <si>
    <t>金沢</t>
    <rPh sb="0" eb="2">
      <t>カナザワ</t>
    </rPh>
    <phoneticPr fontId="2"/>
  </si>
  <si>
    <t>団体種別</t>
    <rPh sb="0" eb="2">
      <t>ダンタイ</t>
    </rPh>
    <rPh sb="2" eb="4">
      <t>シュベツ</t>
    </rPh>
    <rPh sb="3" eb="4">
      <t>ベツ</t>
    </rPh>
    <phoneticPr fontId="2"/>
  </si>
  <si>
    <t>性別、顧問・コーチ、団体種別は入力リストから選択</t>
    <rPh sb="0" eb="2">
      <t>セイベツ</t>
    </rPh>
    <rPh sb="3" eb="5">
      <t>コモン</t>
    </rPh>
    <rPh sb="10" eb="12">
      <t>ダンタイ</t>
    </rPh>
    <rPh sb="12" eb="13">
      <t>シュ</t>
    </rPh>
    <rPh sb="13" eb="14">
      <t>ベツ</t>
    </rPh>
    <rPh sb="15" eb="17">
      <t>ニュウリョク</t>
    </rPh>
    <rPh sb="22" eb="24">
      <t>センタク</t>
    </rPh>
    <phoneticPr fontId="2"/>
  </si>
  <si>
    <t>学年</t>
    <rPh sb="0" eb="2">
      <t>ガクネン</t>
    </rPh>
    <phoneticPr fontId="2"/>
  </si>
  <si>
    <t>この名簿シートに入力のうえ、各大会のシートを完成させてください。</t>
    <rPh sb="2" eb="4">
      <t>メイボ</t>
    </rPh>
    <rPh sb="8" eb="10">
      <t>ニュウリョク</t>
    </rPh>
    <rPh sb="14" eb="17">
      <t>カクタイカイ</t>
    </rPh>
    <rPh sb="22" eb="24">
      <t>カンセイ</t>
    </rPh>
    <phoneticPr fontId="2"/>
  </si>
  <si>
    <t>印</t>
    <rPh sb="0" eb="1">
      <t>イン</t>
    </rPh>
    <phoneticPr fontId="2"/>
  </si>
  <si>
    <t>コメントに入力上の注意あり</t>
    <rPh sb="5" eb="7">
      <t>ニュウリョク</t>
    </rPh>
    <rPh sb="7" eb="8">
      <t>ジョウ</t>
    </rPh>
    <rPh sb="9" eb="11">
      <t>チュウイ</t>
    </rPh>
    <phoneticPr fontId="2"/>
  </si>
  <si>
    <t>総体</t>
    <rPh sb="0" eb="2">
      <t>ソウタイ</t>
    </rPh>
    <phoneticPr fontId="2"/>
  </si>
  <si>
    <t>シングルス</t>
  </si>
  <si>
    <t>ダブルス</t>
  </si>
  <si>
    <t>ジュニア</t>
    <phoneticPr fontId="2"/>
  </si>
  <si>
    <t>新人</t>
    <rPh sb="0" eb="2">
      <t>シンジン</t>
    </rPh>
    <phoneticPr fontId="2"/>
  </si>
  <si>
    <t>高体連取りまとめ用ファイルです。編集しないでください。</t>
    <rPh sb="0" eb="3">
      <t>コウタイレン</t>
    </rPh>
    <rPh sb="3" eb="4">
      <t>ト</t>
    </rPh>
    <rPh sb="8" eb="9">
      <t>ヨウ</t>
    </rPh>
    <rPh sb="16" eb="18">
      <t>ヘンシュウ</t>
    </rPh>
    <phoneticPr fontId="2"/>
  </si>
  <si>
    <t>令和 　年 　月 　　日</t>
    <rPh sb="0" eb="2">
      <t>レイワ</t>
    </rPh>
    <rPh sb="4" eb="5">
      <t>ネン</t>
    </rPh>
    <rPh sb="7" eb="8">
      <t>ガツ</t>
    </rPh>
    <rPh sb="11" eb="12">
      <t>ニチ</t>
    </rPh>
    <phoneticPr fontId="2"/>
  </si>
  <si>
    <t>※</t>
    <phoneticPr fontId="2"/>
  </si>
  <si>
    <r>
      <t>←学校所属チームは</t>
    </r>
    <r>
      <rPr>
        <b/>
        <sz val="11"/>
        <color theme="1"/>
        <rFont val="游ゴシック"/>
        <family val="3"/>
        <charset val="128"/>
        <scheme val="minor"/>
      </rPr>
      <t>１</t>
    </r>
    <r>
      <rPr>
        <sz val="11"/>
        <color theme="1"/>
        <rFont val="游ゴシック"/>
        <family val="2"/>
        <charset val="128"/>
        <scheme val="minor"/>
      </rPr>
      <t>を入力</t>
    </r>
    <rPh sb="1" eb="3">
      <t>ガッコウ</t>
    </rPh>
    <rPh sb="3" eb="5">
      <t>ショゾク</t>
    </rPh>
    <rPh sb="11" eb="13">
      <t>ニュウリョク</t>
    </rPh>
    <phoneticPr fontId="2"/>
  </si>
  <si>
    <r>
      <t>　それ以外のクラブチームは</t>
    </r>
    <r>
      <rPr>
        <b/>
        <sz val="11"/>
        <color theme="1"/>
        <rFont val="游ゴシック"/>
        <family val="3"/>
        <charset val="128"/>
        <scheme val="minor"/>
      </rPr>
      <t>２</t>
    </r>
    <rPh sb="3" eb="5">
      <t>イガイ</t>
    </rPh>
    <phoneticPr fontId="2"/>
  </si>
  <si>
    <t>第７９回国民スポーツ大会（少年の部）石川県代表選考会</t>
    <rPh sb="0" eb="1">
      <t>ダイ</t>
    </rPh>
    <rPh sb="3" eb="4">
      <t>カイ</t>
    </rPh>
    <rPh sb="4" eb="6">
      <t>コクミン</t>
    </rPh>
    <rPh sb="10" eb="12">
      <t>タイカイ</t>
    </rPh>
    <rPh sb="13" eb="15">
      <t>ショウネン</t>
    </rPh>
    <rPh sb="16" eb="17">
      <t>ブ</t>
    </rPh>
    <rPh sb="18" eb="21">
      <t>イシカワケン</t>
    </rPh>
    <rPh sb="21" eb="23">
      <t>ダイヒョウ</t>
    </rPh>
    <rPh sb="23" eb="26">
      <t>センコウカイ</t>
    </rPh>
    <phoneticPr fontId="2"/>
  </si>
  <si>
    <t>小1</t>
    <rPh sb="0" eb="1">
      <t>ショウ</t>
    </rPh>
    <phoneticPr fontId="2"/>
  </si>
  <si>
    <t>小2</t>
    <rPh sb="0" eb="1">
      <t>ショウ</t>
    </rPh>
    <phoneticPr fontId="2"/>
  </si>
  <si>
    <t>小3</t>
    <rPh sb="0" eb="1">
      <t>ショウ</t>
    </rPh>
    <phoneticPr fontId="2"/>
  </si>
  <si>
    <t>小4</t>
    <rPh sb="0" eb="1">
      <t>ショウ</t>
    </rPh>
    <phoneticPr fontId="2"/>
  </si>
  <si>
    <t>小5</t>
    <rPh sb="0" eb="1">
      <t>ショウ</t>
    </rPh>
    <phoneticPr fontId="2"/>
  </si>
  <si>
    <t>小6</t>
    <rPh sb="0" eb="1">
      <t>ショウ</t>
    </rPh>
    <phoneticPr fontId="2"/>
  </si>
  <si>
    <t>中1</t>
    <rPh sb="0" eb="1">
      <t>チュウ</t>
    </rPh>
    <phoneticPr fontId="2"/>
  </si>
  <si>
    <t>中2</t>
    <rPh sb="0" eb="1">
      <t>チュウ</t>
    </rPh>
    <phoneticPr fontId="2"/>
  </si>
  <si>
    <t>中3</t>
    <rPh sb="0" eb="1">
      <t>チュウ</t>
    </rPh>
    <phoneticPr fontId="2"/>
  </si>
  <si>
    <t>↓学年は自動で表示されます</t>
    <rPh sb="1" eb="3">
      <t>ガクネン</t>
    </rPh>
    <rPh sb="4" eb="6">
      <t>ジドウ</t>
    </rPh>
    <rPh sb="7" eb="9">
      <t>ヒョウジ</t>
    </rPh>
    <phoneticPr fontId="2"/>
  </si>
  <si>
    <t>tabletennis＠gooogle.com</t>
    <phoneticPr fontId="2"/>
  </si>
  <si>
    <t>s1</t>
    <phoneticPr fontId="2"/>
  </si>
  <si>
    <t>s2</t>
    <phoneticPr fontId="2"/>
  </si>
  <si>
    <t>s3</t>
    <phoneticPr fontId="2"/>
  </si>
  <si>
    <t>s4</t>
    <phoneticPr fontId="2"/>
  </si>
  <si>
    <t>s5</t>
    <phoneticPr fontId="2"/>
  </si>
  <si>
    <t>※ランキング順に入力してください</t>
    <rPh sb="6" eb="7">
      <t>ジュン</t>
    </rPh>
    <rPh sb="8" eb="10">
      <t>ニュウリョク</t>
    </rPh>
    <phoneticPr fontId="2"/>
  </si>
  <si>
    <t>令和 ７年　　月　　日</t>
    <rPh sb="0" eb="2">
      <t>レイワ</t>
    </rPh>
    <rPh sb="4" eb="5">
      <t>ネン</t>
    </rPh>
    <rPh sb="7" eb="8">
      <t>ガツ</t>
    </rPh>
    <rPh sb="10" eb="11">
      <t>ニチ</t>
    </rPh>
    <phoneticPr fontId="2"/>
  </si>
  <si>
    <t>p1</t>
    <phoneticPr fontId="2"/>
  </si>
  <si>
    <t>p2</t>
    <phoneticPr fontId="2"/>
  </si>
  <si>
    <t>p3</t>
    <phoneticPr fontId="2"/>
  </si>
  <si>
    <t>p4</t>
  </si>
  <si>
    <t>p5</t>
  </si>
  <si>
    <t>p6</t>
  </si>
  <si>
    <t>p7</t>
  </si>
  <si>
    <t>p8</t>
  </si>
  <si>
    <t>p9</t>
  </si>
  <si>
    <t>p10</t>
  </si>
  <si>
    <t>p11</t>
  </si>
  <si>
    <t>p12</t>
  </si>
  <si>
    <t>p13</t>
  </si>
  <si>
    <t>p14</t>
  </si>
  <si>
    <t>p15</t>
  </si>
  <si>
    <t>p16</t>
  </si>
  <si>
    <t>p17</t>
  </si>
  <si>
    <t>p18</t>
  </si>
  <si>
    <t>p19</t>
  </si>
  <si>
    <t>p20</t>
  </si>
  <si>
    <t>p21</t>
  </si>
  <si>
    <t>p22</t>
  </si>
  <si>
    <t>p23</t>
  </si>
  <si>
    <t>p24</t>
  </si>
  <si>
    <t>p25</t>
  </si>
  <si>
    <t>p26</t>
  </si>
  <si>
    <t>p27</t>
  </si>
  <si>
    <t>p28</t>
  </si>
  <si>
    <t>p29</t>
  </si>
  <si>
    <t>p30</t>
    <phoneticPr fontId="2"/>
  </si>
  <si>
    <t>第７８回　石川県ジュニア卓球選手権大会</t>
    <rPh sb="0" eb="1">
      <t>ダイ</t>
    </rPh>
    <rPh sb="3" eb="4">
      <t>カイ</t>
    </rPh>
    <rPh sb="5" eb="8">
      <t>イシカワケン</t>
    </rPh>
    <rPh sb="12" eb="14">
      <t>タッキュウ</t>
    </rPh>
    <rPh sb="14" eb="17">
      <t>センシュケン</t>
    </rPh>
    <rPh sb="17" eb="19">
      <t>タイカイ</t>
    </rPh>
    <phoneticPr fontId="2"/>
  </si>
  <si>
    <t>←クラブチームは入力
　不要です</t>
    <rPh sb="8" eb="10">
      <t>ニュウリョク</t>
    </rPh>
    <rPh sb="12" eb="14">
      <t>フヨウ</t>
    </rPh>
    <phoneticPr fontId="2"/>
  </si>
  <si>
    <t>令和７年度　石川県高等学校総合体育大会　卓球競技　申込書</t>
    <rPh sb="0" eb="2">
      <t>レイワ</t>
    </rPh>
    <rPh sb="3" eb="5">
      <t>ネンド</t>
    </rPh>
    <rPh sb="5" eb="7">
      <t>ヘイネンド</t>
    </rPh>
    <rPh sb="6" eb="9">
      <t>イシカワケン</t>
    </rPh>
    <rPh sb="9" eb="11">
      <t>コウトウ</t>
    </rPh>
    <rPh sb="11" eb="13">
      <t>ガッコウ</t>
    </rPh>
    <rPh sb="13" eb="15">
      <t>ソウゴウ</t>
    </rPh>
    <rPh sb="15" eb="17">
      <t>タイイク</t>
    </rPh>
    <rPh sb="17" eb="19">
      <t>タイカイ</t>
    </rPh>
    <rPh sb="20" eb="22">
      <t>タッキュウ</t>
    </rPh>
    <rPh sb="22" eb="24">
      <t>キョウギ</t>
    </rPh>
    <rPh sb="25" eb="28">
      <t>モウシコミショ</t>
    </rPh>
    <phoneticPr fontId="1"/>
  </si>
  <si>
    <t>令和  ７年　月　日</t>
    <rPh sb="0" eb="2">
      <t>レイワ</t>
    </rPh>
    <rPh sb="5" eb="6">
      <t>ネン</t>
    </rPh>
    <rPh sb="7" eb="8">
      <t>ガツ</t>
    </rPh>
    <rPh sb="9" eb="10">
      <t>ニチ</t>
    </rPh>
    <phoneticPr fontId="2"/>
  </si>
  <si>
    <t>※参加人数が20名を超える場合のみ作成してください</t>
    <rPh sb="1" eb="5">
      <t>サンカニンズウ</t>
    </rPh>
    <rPh sb="8" eb="9">
      <t>メイ</t>
    </rPh>
    <rPh sb="10" eb="11">
      <t>コ</t>
    </rPh>
    <rPh sb="13" eb="15">
      <t>バアイ</t>
    </rPh>
    <rPh sb="17" eb="19">
      <t>サクセイ</t>
    </rPh>
    <phoneticPr fontId="2"/>
  </si>
  <si>
    <t>第４０回　石川県ジュニア団体卓球選手権大会</t>
    <rPh sb="0" eb="1">
      <t>ダイ</t>
    </rPh>
    <rPh sb="3" eb="4">
      <t>カイ</t>
    </rPh>
    <rPh sb="5" eb="8">
      <t>イシカワケン</t>
    </rPh>
    <rPh sb="12" eb="14">
      <t>ダンタイ</t>
    </rPh>
    <rPh sb="14" eb="16">
      <t>タッキュウ</t>
    </rPh>
    <rPh sb="16" eb="19">
      <t>センシュケン</t>
    </rPh>
    <rPh sb="19" eb="21">
      <t>タイカイ</t>
    </rPh>
    <phoneticPr fontId="2"/>
  </si>
  <si>
    <t>令和７年度　石川県高等学校新人卓球大会　申込書（２枚目）</t>
    <rPh sb="0" eb="2">
      <t>レイワ</t>
    </rPh>
    <rPh sb="3" eb="5">
      <t>ネンド</t>
    </rPh>
    <rPh sb="6" eb="9">
      <t>イシカワケン</t>
    </rPh>
    <rPh sb="9" eb="11">
      <t>コウトウ</t>
    </rPh>
    <rPh sb="11" eb="13">
      <t>ガッコウ</t>
    </rPh>
    <rPh sb="13" eb="15">
      <t>シンジン</t>
    </rPh>
    <rPh sb="15" eb="17">
      <t>タッキュウ</t>
    </rPh>
    <rPh sb="17" eb="19">
      <t>タイカイ</t>
    </rPh>
    <rPh sb="20" eb="23">
      <t>モウシコミショ</t>
    </rPh>
    <rPh sb="25" eb="27">
      <t>マイメ</t>
    </rPh>
    <phoneticPr fontId="1"/>
  </si>
  <si>
    <t>国スポ予選</t>
    <rPh sb="0" eb="1">
      <t>クニ</t>
    </rPh>
    <rPh sb="3" eb="5">
      <t>ヨセン</t>
    </rPh>
    <phoneticPr fontId="2"/>
  </si>
  <si>
    <t>選手氏名</t>
    <rPh sb="0" eb="2">
      <t>センシュ</t>
    </rPh>
    <rPh sb="2" eb="4">
      <t>シメイ</t>
    </rPh>
    <phoneticPr fontId="2"/>
  </si>
  <si>
    <t>↓西暦で入力</t>
    <rPh sb="1" eb="3">
      <t>セイレキ</t>
    </rPh>
    <rPh sb="4" eb="6">
      <t>ニュウリョク</t>
    </rPh>
    <phoneticPr fontId="2"/>
  </si>
  <si>
    <t>選手名簿</t>
    <rPh sb="0" eb="4">
      <t>センシュメイボ</t>
    </rPh>
    <phoneticPr fontId="2"/>
  </si>
  <si>
    <t>p3</t>
  </si>
  <si>
    <t>p30</t>
  </si>
  <si>
    <t>令和７年度　石川県高等学校総合体育大会　卓球競技　申込書（２枚目）</t>
    <rPh sb="0" eb="2">
      <t>レイワ</t>
    </rPh>
    <rPh sb="3" eb="5">
      <t>ネンド</t>
    </rPh>
    <rPh sb="5" eb="7">
      <t>ヘイネンド</t>
    </rPh>
    <rPh sb="6" eb="9">
      <t>イシカワケン</t>
    </rPh>
    <rPh sb="9" eb="11">
      <t>コウトウ</t>
    </rPh>
    <rPh sb="11" eb="13">
      <t>ガッコウ</t>
    </rPh>
    <rPh sb="13" eb="15">
      <t>ソウゴウ</t>
    </rPh>
    <rPh sb="15" eb="17">
      <t>タイイク</t>
    </rPh>
    <rPh sb="17" eb="19">
      <t>タイカイ</t>
    </rPh>
    <rPh sb="20" eb="22">
      <t>タッキュウ</t>
    </rPh>
    <rPh sb="22" eb="24">
      <t>キョウギ</t>
    </rPh>
    <rPh sb="25" eb="28">
      <t>モウシコミショ</t>
    </rPh>
    <rPh sb="30" eb="32">
      <t>マイメ</t>
    </rPh>
    <phoneticPr fontId="1"/>
  </si>
  <si>
    <t>令和７年度　石川県高等学校新人卓球大会　申込書</t>
    <rPh sb="0" eb="2">
      <t>レイワ</t>
    </rPh>
    <rPh sb="3" eb="5">
      <t>ネンド</t>
    </rPh>
    <rPh sb="6" eb="9">
      <t>イシカワケン</t>
    </rPh>
    <rPh sb="9" eb="11">
      <t>コウトウ</t>
    </rPh>
    <rPh sb="11" eb="13">
      <t>ガッコウ</t>
    </rPh>
    <rPh sb="13" eb="15">
      <t>シンジン</t>
    </rPh>
    <rPh sb="15" eb="17">
      <t>タッキュウ</t>
    </rPh>
    <rPh sb="17" eb="19">
      <t>タイカイ</t>
    </rPh>
    <rPh sb="20" eb="23">
      <t>モウシコミショ</t>
    </rPh>
    <phoneticPr fontId="1"/>
  </si>
  <si>
    <t>◆7/12(土)～14(月)に行われる、中部日本選手権大会に参加不可の場合、シングルス学年欄の横に「※」をつけてください。</t>
    <rPh sb="6" eb="7">
      <t>ド</t>
    </rPh>
    <rPh sb="12" eb="13">
      <t>ゲツ</t>
    </rPh>
    <rPh sb="15" eb="16">
      <t>オコナ</t>
    </rPh>
    <rPh sb="20" eb="22">
      <t>チュウブ</t>
    </rPh>
    <rPh sb="22" eb="24">
      <t>ニホン</t>
    </rPh>
    <rPh sb="24" eb="27">
      <t>センシュケン</t>
    </rPh>
    <rPh sb="27" eb="29">
      <t>タイカイ</t>
    </rPh>
    <rPh sb="30" eb="34">
      <t>サンカフカ</t>
    </rPh>
    <rPh sb="35" eb="37">
      <t>バアイ</t>
    </rPh>
    <rPh sb="43" eb="46">
      <t>ガクネンラン</t>
    </rPh>
    <rPh sb="47" eb="48">
      <t>ヨコ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</si>
</sst>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游ゴシック"/>
      <family val="2"/>
      <charset val="128"/>
      <scheme val="minor"/>
    </font>
    <font>
      <b/>
      <sz val="13"/>
      <color theme="3"/>
      <name val="游ゴシック"/>
      <family val="2"/>
      <charset val="128"/>
      <scheme val="minor"/>
    </font>
    <font>
      <sz val="6"/>
      <name val="游ゴシック"/>
      <family val="2"/>
      <charset val="128"/>
      <scheme val="minor"/>
    </font>
    <font>
      <b/>
      <sz val="9"/>
      <color indexed="81"/>
      <name val="MS P ゴシック"/>
      <family val="3"/>
      <charset val="128"/>
    </font>
    <font>
      <b/>
      <sz val="11"/>
      <color rgb="FFFF0000"/>
      <name val="游ゴシック"/>
      <family val="3"/>
      <charset val="128"/>
      <scheme val="minor"/>
    </font>
    <font>
      <u/>
      <sz val="11"/>
      <color theme="10"/>
      <name val="游ゴシック"/>
      <family val="2"/>
      <charset val="128"/>
      <scheme val="minor"/>
    </font>
    <font>
      <sz val="11"/>
      <color theme="1"/>
      <name val="ＭＳ Ｐゴシック"/>
      <family val="3"/>
      <charset val="128"/>
    </font>
    <font>
      <sz val="12"/>
      <color theme="1"/>
      <name val="ＭＳ Ｐゴシック"/>
      <family val="3"/>
      <charset val="128"/>
    </font>
    <font>
      <b/>
      <sz val="14"/>
      <color theme="1"/>
      <name val="ＭＳ Ｐゴシック"/>
      <family val="3"/>
      <charset val="128"/>
    </font>
    <font>
      <u/>
      <sz val="11"/>
      <color theme="1"/>
      <name val="ＭＳ Ｐゴシック"/>
      <family val="3"/>
      <charset val="128"/>
    </font>
    <font>
      <sz val="11"/>
      <name val="ＭＳ Ｐゴシック"/>
      <family val="3"/>
      <charset val="128"/>
    </font>
    <font>
      <sz val="11"/>
      <color theme="0"/>
      <name val="ＭＳ Ｐゴシック"/>
      <family val="3"/>
      <charset val="128"/>
    </font>
    <font>
      <sz val="11"/>
      <color theme="0"/>
      <name val="游ゴシック"/>
      <family val="2"/>
      <charset val="128"/>
      <scheme val="minor"/>
    </font>
    <font>
      <sz val="11"/>
      <color theme="0"/>
      <name val="游ゴシック"/>
      <family val="3"/>
      <charset val="128"/>
      <scheme val="minor"/>
    </font>
    <font>
      <sz val="10"/>
      <color theme="1"/>
      <name val="ＭＳ Ｐゴシック"/>
      <family val="3"/>
      <charset val="128"/>
    </font>
    <font>
      <b/>
      <sz val="11"/>
      <color theme="1"/>
      <name val="游ゴシック"/>
      <family val="3"/>
      <charset val="128"/>
      <scheme val="minor"/>
    </font>
    <font>
      <sz val="11"/>
      <color theme="1"/>
      <name val="UD デジタル 教科書体 NP-B"/>
      <family val="1"/>
      <charset val="128"/>
    </font>
    <font>
      <sz val="16"/>
      <color theme="0"/>
      <name val="UD デジタル 教科書体 NP-B"/>
      <family val="1"/>
      <charset val="128"/>
    </font>
    <font>
      <sz val="8"/>
      <color theme="1"/>
      <name val="ＭＳ Ｐゴシック"/>
      <family val="3"/>
      <charset val="128"/>
    </font>
    <font>
      <sz val="10"/>
      <color theme="1"/>
      <name val="游ゴシック"/>
      <family val="2"/>
      <charset val="128"/>
      <scheme val="minor"/>
    </font>
    <font>
      <sz val="10"/>
      <color theme="1"/>
      <name val="游ゴシック"/>
      <family val="3"/>
      <charset val="128"/>
      <scheme val="minor"/>
    </font>
    <font>
      <sz val="11"/>
      <color theme="1"/>
      <name val="游ゴシック"/>
      <family val="2"/>
      <charset val="128"/>
      <scheme val="minor"/>
    </font>
    <font>
      <sz val="6"/>
      <color theme="1"/>
      <name val="ＭＳ Ｐゴシック"/>
      <family val="3"/>
      <charset val="128"/>
    </font>
    <font>
      <sz val="14"/>
      <color theme="1"/>
      <name val="ＭＳ Ｐゴシック"/>
      <family val="3"/>
      <charset val="128"/>
    </font>
    <font>
      <b/>
      <sz val="11"/>
      <color rgb="FFFFFF00"/>
      <name val="ＭＳ Ｐゴシック"/>
      <family val="3"/>
      <charset val="128"/>
    </font>
    <font>
      <sz val="11"/>
      <color theme="10"/>
      <name val="游ゴシック"/>
      <family val="2"/>
      <charset val="128"/>
      <scheme val="minor"/>
    </font>
    <font>
      <sz val="11"/>
      <color theme="10"/>
      <name val="游ゴシック"/>
      <family val="3"/>
      <charset val="128"/>
      <scheme val="minor"/>
    </font>
    <font>
      <b/>
      <sz val="14"/>
      <color rgb="FFFFFF00"/>
      <name val="ＭＳ Ｐゴシック"/>
      <family val="3"/>
      <charset val="128"/>
    </font>
  </fonts>
  <fills count="9">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rgb="FFFFCCFF"/>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FF0000"/>
        <bgColor indexed="64"/>
      </patternFill>
    </fill>
    <fill>
      <patternFill patternType="solid">
        <fgColor rgb="FFFFFF00"/>
        <bgColor indexed="64"/>
      </patternFill>
    </fill>
  </fills>
  <borders count="55">
    <border>
      <left/>
      <right/>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thin">
        <color auto="1"/>
      </left>
      <right style="hair">
        <color auto="1"/>
      </right>
      <top/>
      <bottom style="hair">
        <color auto="1"/>
      </bottom>
      <diagonal/>
    </border>
    <border>
      <left style="thin">
        <color auto="1"/>
      </left>
      <right/>
      <top style="thin">
        <color auto="1"/>
      </top>
      <bottom style="double">
        <color auto="1"/>
      </bottom>
      <diagonal/>
    </border>
    <border>
      <left style="thin">
        <color auto="1"/>
      </left>
      <right style="hair">
        <color auto="1"/>
      </right>
      <top style="thin">
        <color auto="1"/>
      </top>
      <bottom style="double">
        <color auto="1"/>
      </bottom>
      <diagonal/>
    </border>
    <border>
      <left/>
      <right style="thin">
        <color auto="1"/>
      </right>
      <top style="thin">
        <color auto="1"/>
      </top>
      <bottom style="double">
        <color auto="1"/>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style="hair">
        <color auto="1"/>
      </right>
      <top style="thin">
        <color auto="1"/>
      </top>
      <bottom style="double">
        <color auto="1"/>
      </bottom>
      <diagonal/>
    </border>
    <border>
      <left style="hair">
        <color auto="1"/>
      </left>
      <right style="thin">
        <color auto="1"/>
      </right>
      <top style="thin">
        <color auto="1"/>
      </top>
      <bottom style="double">
        <color auto="1"/>
      </bottom>
      <diagonal/>
    </border>
    <border>
      <left style="hair">
        <color auto="1"/>
      </left>
      <right style="thin">
        <color auto="1"/>
      </right>
      <top style="hair">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style="thin">
        <color auto="1"/>
      </right>
      <top/>
      <bottom style="thin">
        <color auto="1"/>
      </bottom>
      <diagonal/>
    </border>
    <border>
      <left style="thin">
        <color auto="1"/>
      </left>
      <right style="hair">
        <color auto="1"/>
      </right>
      <top style="double">
        <color auto="1"/>
      </top>
      <bottom/>
      <diagonal/>
    </border>
    <border>
      <left style="thin">
        <color indexed="64"/>
      </left>
      <right style="thin">
        <color indexed="64"/>
      </right>
      <top style="thin">
        <color indexed="64"/>
      </top>
      <bottom/>
      <diagonal/>
    </border>
    <border>
      <left style="thin">
        <color auto="1"/>
      </left>
      <right/>
      <top/>
      <bottom/>
      <diagonal/>
    </border>
    <border>
      <left/>
      <right/>
      <top style="thin">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double">
        <color auto="1"/>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hair">
        <color auto="1"/>
      </left>
      <right/>
      <top style="hair">
        <color auto="1"/>
      </top>
      <bottom/>
      <diagonal/>
    </border>
    <border>
      <left/>
      <right style="thin">
        <color auto="1"/>
      </right>
      <top/>
      <bottom/>
      <diagonal/>
    </border>
    <border>
      <left style="thin">
        <color auto="1"/>
      </left>
      <right/>
      <top style="double">
        <color auto="1"/>
      </top>
      <bottom style="hair">
        <color auto="1"/>
      </bottom>
      <diagonal/>
    </border>
    <border>
      <left/>
      <right style="thin">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hair">
        <color auto="1"/>
      </right>
      <top style="thin">
        <color auto="1"/>
      </top>
      <bottom style="hair">
        <color auto="1"/>
      </bottom>
      <diagonal/>
    </border>
    <border>
      <left/>
      <right/>
      <top style="thin">
        <color auto="1"/>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style="double">
        <color auto="1"/>
      </top>
      <bottom/>
      <diagonal/>
    </border>
    <border>
      <left style="hair">
        <color auto="1"/>
      </left>
      <right style="thin">
        <color auto="1"/>
      </right>
      <top style="double">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s>
  <cellStyleXfs count="3">
    <xf numFmtId="0" fontId="0" fillId="0" borderId="0">
      <alignment vertical="center"/>
    </xf>
    <xf numFmtId="0" fontId="5" fillId="0" borderId="0" applyNumberFormat="0" applyFill="0" applyBorder="0" applyAlignment="0" applyProtection="0">
      <alignment vertical="center"/>
    </xf>
    <xf numFmtId="38" fontId="21" fillId="0" borderId="0" applyFont="0" applyFill="0" applyBorder="0" applyAlignment="0" applyProtection="0">
      <alignment vertical="center"/>
    </xf>
  </cellStyleXfs>
  <cellXfs count="210">
    <xf numFmtId="0" fontId="0" fillId="0" borderId="0" xfId="0">
      <alignment vertical="center"/>
    </xf>
    <xf numFmtId="0" fontId="6" fillId="0" borderId="26" xfId="0" applyFont="1" applyBorder="1" applyProtection="1">
      <alignment vertical="center"/>
      <protection locked="0"/>
    </xf>
    <xf numFmtId="0" fontId="0" fillId="0" borderId="4" xfId="0" applyBorder="1" applyProtection="1">
      <alignment vertical="center"/>
      <protection locked="0"/>
    </xf>
    <xf numFmtId="0" fontId="0" fillId="0" borderId="2" xfId="0" applyBorder="1" applyProtection="1">
      <alignment vertical="center"/>
      <protection locked="0"/>
    </xf>
    <xf numFmtId="0" fontId="0" fillId="0" borderId="5" xfId="0" applyBorder="1" applyProtection="1">
      <alignment vertical="center"/>
      <protection locked="0"/>
    </xf>
    <xf numFmtId="0" fontId="0" fillId="0" borderId="18" xfId="0" applyBorder="1" applyProtection="1">
      <alignment vertical="center"/>
      <protection locked="0"/>
    </xf>
    <xf numFmtId="0" fontId="0" fillId="0" borderId="22" xfId="0" applyBorder="1" applyProtection="1">
      <alignment vertical="center"/>
      <protection locked="0"/>
    </xf>
    <xf numFmtId="0" fontId="0" fillId="0" borderId="15" xfId="0" applyBorder="1" applyProtection="1">
      <alignment vertical="center"/>
      <protection locked="0"/>
    </xf>
    <xf numFmtId="0" fontId="6" fillId="0" borderId="0" xfId="0" applyFont="1">
      <alignmen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27" xfId="0" applyFont="1" applyBorder="1" applyAlignment="1">
      <alignment vertical="center" shrinkToFit="1"/>
    </xf>
    <xf numFmtId="0" fontId="6" fillId="0" borderId="0" xfId="0" applyFont="1" applyAlignment="1">
      <alignment vertical="center" shrinkToFit="1"/>
    </xf>
    <xf numFmtId="0" fontId="6" fillId="0" borderId="8" xfId="0" applyFont="1" applyBorder="1">
      <alignment vertical="center"/>
    </xf>
    <xf numFmtId="0" fontId="6" fillId="0" borderId="16" xfId="0" applyFont="1" applyBorder="1" applyAlignment="1">
      <alignment horizontal="center" vertical="center"/>
    </xf>
    <xf numFmtId="0" fontId="6" fillId="0" borderId="34" xfId="0" applyFont="1" applyBorder="1" applyAlignment="1">
      <alignment horizontal="center" vertical="center"/>
    </xf>
    <xf numFmtId="0" fontId="6" fillId="0" borderId="17" xfId="0" applyFont="1" applyBorder="1" applyAlignment="1">
      <alignment horizontal="center" vertical="center"/>
    </xf>
    <xf numFmtId="0" fontId="6" fillId="0" borderId="8" xfId="0" applyFont="1" applyBorder="1" applyAlignment="1">
      <alignment horizontal="center" vertical="center"/>
    </xf>
    <xf numFmtId="0" fontId="10" fillId="0" borderId="0" xfId="0" applyFont="1">
      <alignment vertical="center"/>
    </xf>
    <xf numFmtId="0" fontId="11" fillId="0" borderId="0" xfId="0" applyFont="1">
      <alignment vertical="center"/>
    </xf>
    <xf numFmtId="49" fontId="6" fillId="0" borderId="0" xfId="0" applyNumberFormat="1" applyFont="1" applyAlignment="1" applyProtection="1">
      <alignment vertical="top"/>
      <protection locked="0"/>
    </xf>
    <xf numFmtId="0" fontId="8" fillId="0" borderId="0" xfId="0" applyFont="1" applyAlignment="1">
      <alignment horizontal="center" vertical="center"/>
    </xf>
    <xf numFmtId="0" fontId="14" fillId="0" borderId="0" xfId="0" applyFont="1" applyAlignment="1">
      <alignment vertical="center" wrapText="1"/>
    </xf>
    <xf numFmtId="0" fontId="6" fillId="0" borderId="26" xfId="0" applyFont="1" applyBorder="1">
      <alignment vertical="center"/>
    </xf>
    <xf numFmtId="0" fontId="6" fillId="0" borderId="26" xfId="0" applyFont="1" applyBorder="1" applyAlignment="1">
      <alignment horizontal="center" vertical="center"/>
    </xf>
    <xf numFmtId="0" fontId="6" fillId="0" borderId="31" xfId="0" applyFont="1" applyBorder="1" applyAlignment="1">
      <alignment horizontal="center" vertical="center"/>
    </xf>
    <xf numFmtId="0" fontId="6" fillId="0" borderId="26" xfId="0" applyFont="1" applyBorder="1" applyAlignment="1">
      <alignment vertical="center" shrinkToFit="1"/>
    </xf>
    <xf numFmtId="0" fontId="6" fillId="0" borderId="31" xfId="0" applyFont="1" applyBorder="1" applyAlignment="1">
      <alignment vertical="center" shrinkToFit="1"/>
    </xf>
    <xf numFmtId="0" fontId="6" fillId="0" borderId="20" xfId="0" applyFont="1" applyBorder="1" applyAlignment="1">
      <alignment horizontal="center" vertical="center"/>
    </xf>
    <xf numFmtId="0" fontId="7" fillId="0" borderId="0" xfId="0" applyFont="1">
      <alignment vertical="center"/>
    </xf>
    <xf numFmtId="49" fontId="6" fillId="0" borderId="0" xfId="0" applyNumberFormat="1" applyFont="1" applyAlignment="1">
      <alignment horizontal="left" vertical="center"/>
    </xf>
    <xf numFmtId="0" fontId="7" fillId="0" borderId="0" xfId="0" applyFont="1" applyAlignment="1">
      <alignment horizontal="right" vertical="center"/>
    </xf>
    <xf numFmtId="0" fontId="6" fillId="0" borderId="0" xfId="0" applyFont="1" applyAlignment="1">
      <alignment vertical="center" wrapText="1"/>
    </xf>
    <xf numFmtId="0" fontId="6" fillId="0" borderId="32" xfId="0" applyFont="1" applyBorder="1">
      <alignment vertical="center"/>
    </xf>
    <xf numFmtId="0" fontId="6" fillId="0" borderId="44" xfId="0" applyFont="1" applyBorder="1">
      <alignment vertical="center"/>
    </xf>
    <xf numFmtId="0" fontId="0" fillId="0" borderId="0" xfId="0" applyAlignment="1">
      <alignment horizontal="right" vertical="center"/>
    </xf>
    <xf numFmtId="0" fontId="0" fillId="0" borderId="0" xfId="0" applyAlignment="1">
      <alignment vertical="center" wrapText="1"/>
    </xf>
    <xf numFmtId="0" fontId="12" fillId="0" borderId="0" xfId="0" applyFont="1">
      <alignment vertical="center"/>
    </xf>
    <xf numFmtId="0" fontId="13" fillId="0" borderId="0" xfId="0" applyFont="1">
      <alignment vertical="center"/>
    </xf>
    <xf numFmtId="0" fontId="4" fillId="3" borderId="0" xfId="0" applyFont="1" applyFill="1">
      <alignmen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7" xfId="0" applyBorder="1">
      <alignment vertical="center"/>
    </xf>
    <xf numFmtId="0" fontId="0" fillId="2" borderId="31" xfId="0" applyFill="1" applyBorder="1" applyAlignment="1">
      <alignment horizontal="center" vertical="center"/>
    </xf>
    <xf numFmtId="0" fontId="0" fillId="2" borderId="10" xfId="0" applyFill="1" applyBorder="1" applyAlignment="1">
      <alignment horizontal="center" vertical="center"/>
    </xf>
    <xf numFmtId="0" fontId="0" fillId="2" borderId="39" xfId="0" applyFill="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2" borderId="12" xfId="0" applyFill="1" applyBorder="1">
      <alignment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4" borderId="0" xfId="0" applyFill="1">
      <alignment vertical="center"/>
    </xf>
    <xf numFmtId="0" fontId="15" fillId="4" borderId="0" xfId="0" applyFont="1" applyFill="1">
      <alignment vertical="center"/>
    </xf>
    <xf numFmtId="0" fontId="7" fillId="0" borderId="0" xfId="0" applyFont="1" applyAlignment="1">
      <alignment vertical="center" shrinkToFit="1"/>
    </xf>
    <xf numFmtId="0" fontId="6" fillId="0" borderId="36" xfId="0" applyFont="1" applyBorder="1" applyAlignment="1">
      <alignment vertical="center" shrinkToFit="1"/>
    </xf>
    <xf numFmtId="0" fontId="6" fillId="0" borderId="37" xfId="0" applyFont="1" applyBorder="1" applyAlignment="1">
      <alignment vertical="center" shrinkToFit="1"/>
    </xf>
    <xf numFmtId="0" fontId="6" fillId="0" borderId="23" xfId="0" applyFont="1" applyBorder="1" applyAlignment="1">
      <alignment vertical="center" shrinkToFit="1"/>
    </xf>
    <xf numFmtId="0" fontId="6" fillId="0" borderId="24" xfId="0" applyFont="1" applyBorder="1" applyAlignment="1">
      <alignment vertical="center" shrinkToFit="1"/>
    </xf>
    <xf numFmtId="0" fontId="6" fillId="0" borderId="31" xfId="0" applyFont="1" applyBorder="1" applyAlignment="1">
      <alignment horizontal="center" vertical="center" shrinkToFit="1"/>
    </xf>
    <xf numFmtId="0" fontId="0" fillId="3" borderId="0" xfId="0" applyFill="1">
      <alignment vertical="center"/>
    </xf>
    <xf numFmtId="0" fontId="0" fillId="5" borderId="0" xfId="0" applyFill="1">
      <alignment vertical="center"/>
    </xf>
    <xf numFmtId="0" fontId="0" fillId="6" borderId="0" xfId="0" applyFill="1">
      <alignment vertical="center"/>
    </xf>
    <xf numFmtId="0" fontId="0" fillId="2" borderId="0" xfId="0" applyFill="1">
      <alignment vertical="center"/>
    </xf>
    <xf numFmtId="0" fontId="16" fillId="5" borderId="0" xfId="0" applyFont="1" applyFill="1">
      <alignment vertical="center"/>
    </xf>
    <xf numFmtId="0" fontId="16" fillId="6" borderId="0" xfId="0" applyFont="1" applyFill="1">
      <alignment vertical="center"/>
    </xf>
    <xf numFmtId="0" fontId="16" fillId="0" borderId="0" xfId="0" applyFont="1">
      <alignment vertical="center"/>
    </xf>
    <xf numFmtId="0" fontId="16" fillId="0" borderId="0" xfId="0" applyFont="1" applyAlignment="1">
      <alignment horizontal="right" vertical="center"/>
    </xf>
    <xf numFmtId="0" fontId="0" fillId="8" borderId="26" xfId="0" applyFill="1" applyBorder="1" applyProtection="1">
      <alignment vertical="center"/>
      <protection locked="0"/>
    </xf>
    <xf numFmtId="0" fontId="0" fillId="0" borderId="26" xfId="0" quotePrefix="1" applyBorder="1" applyAlignment="1">
      <alignment horizontal="center" vertical="center"/>
    </xf>
    <xf numFmtId="0" fontId="4" fillId="3" borderId="0" xfId="0" applyFont="1" applyFill="1" applyAlignment="1">
      <alignment horizontal="right" vertical="center"/>
    </xf>
    <xf numFmtId="0" fontId="0" fillId="0" borderId="0" xfId="0" applyAlignment="1">
      <alignment horizontal="left" vertical="center"/>
    </xf>
    <xf numFmtId="14" fontId="0" fillId="2" borderId="11" xfId="0" applyNumberFormat="1" applyFill="1" applyBorder="1">
      <alignment vertical="center"/>
    </xf>
    <xf numFmtId="14" fontId="0" fillId="0" borderId="21" xfId="0" applyNumberFormat="1" applyBorder="1" applyAlignment="1" applyProtection="1">
      <alignment horizontal="right" vertical="center"/>
      <protection locked="0"/>
    </xf>
    <xf numFmtId="14" fontId="0" fillId="0" borderId="21" xfId="0" applyNumberFormat="1" applyBorder="1" applyProtection="1">
      <alignment vertical="center"/>
      <protection locked="0"/>
    </xf>
    <xf numFmtId="14" fontId="0" fillId="0" borderId="14" xfId="0" applyNumberFormat="1" applyBorder="1" applyProtection="1">
      <alignment vertical="center"/>
      <protection locked="0"/>
    </xf>
    <xf numFmtId="0" fontId="6" fillId="0" borderId="26" xfId="0" applyFont="1" applyBorder="1" applyAlignment="1">
      <alignment horizontal="right" vertical="center"/>
    </xf>
    <xf numFmtId="0" fontId="7" fillId="0" borderId="26" xfId="0" applyFont="1" applyBorder="1" applyAlignment="1">
      <alignment vertical="center" shrinkToFit="1"/>
    </xf>
    <xf numFmtId="0" fontId="18" fillId="0" borderId="26" xfId="0" applyFont="1" applyBorder="1" applyAlignment="1">
      <alignment vertical="center" shrinkToFit="1"/>
    </xf>
    <xf numFmtId="0" fontId="7" fillId="0" borderId="28" xfId="0" applyFont="1" applyBorder="1" applyAlignment="1">
      <alignment vertical="center" shrinkToFit="1"/>
    </xf>
    <xf numFmtId="0" fontId="18" fillId="0" borderId="45" xfId="0" applyFont="1" applyBorder="1" applyAlignment="1">
      <alignment vertical="center" shrinkToFit="1"/>
    </xf>
    <xf numFmtId="0" fontId="18" fillId="0" borderId="30" xfId="0" applyFont="1" applyBorder="1" applyAlignment="1">
      <alignment vertical="center" shrinkToFit="1"/>
    </xf>
    <xf numFmtId="0" fontId="7" fillId="0" borderId="46" xfId="0" applyFont="1" applyBorder="1" applyAlignment="1">
      <alignment vertical="center" shrinkToFit="1"/>
    </xf>
    <xf numFmtId="0" fontId="8" fillId="0" borderId="0" xfId="0" applyFont="1" applyAlignment="1">
      <alignment horizontal="center" vertical="center"/>
    </xf>
    <xf numFmtId="0" fontId="6" fillId="0" borderId="20" xfId="0" applyFont="1" applyBorder="1" applyAlignment="1">
      <alignment horizontal="center" vertical="center"/>
    </xf>
    <xf numFmtId="0" fontId="0" fillId="2" borderId="11" xfId="0" applyFill="1" applyBorder="1" applyAlignment="1">
      <alignment vertical="center" shrinkToFit="1"/>
    </xf>
    <xf numFmtId="0" fontId="0" fillId="0" borderId="21" xfId="0" applyBorder="1" applyAlignment="1" applyProtection="1">
      <alignment vertical="center" shrinkToFit="1"/>
      <protection locked="0"/>
    </xf>
    <xf numFmtId="0" fontId="0" fillId="0" borderId="14" xfId="0" applyBorder="1" applyAlignment="1" applyProtection="1">
      <alignment vertical="center" shrinkToFit="1"/>
      <protection locked="0"/>
    </xf>
    <xf numFmtId="0" fontId="6" fillId="0" borderId="0" xfId="0" applyFont="1" applyBorder="1" applyAlignment="1" applyProtection="1">
      <alignment horizontal="center" vertical="center"/>
      <protection locked="0"/>
    </xf>
    <xf numFmtId="0" fontId="6" fillId="0" borderId="0" xfId="0" applyFont="1" applyBorder="1" applyAlignment="1">
      <alignment vertical="center" shrinkToFit="1"/>
    </xf>
    <xf numFmtId="0" fontId="6" fillId="0" borderId="32" xfId="0" applyFont="1" applyBorder="1" applyAlignment="1" applyProtection="1">
      <alignment horizontal="center" vertical="center"/>
      <protection locked="0"/>
    </xf>
    <xf numFmtId="0" fontId="6" fillId="0" borderId="32" xfId="0" applyFont="1" applyBorder="1" applyAlignment="1">
      <alignment vertical="center" shrinkToFit="1"/>
    </xf>
    <xf numFmtId="0" fontId="6" fillId="0" borderId="0" xfId="0" applyFont="1" applyBorder="1" applyAlignment="1">
      <alignment horizontal="center" vertical="center"/>
    </xf>
    <xf numFmtId="0" fontId="6" fillId="0" borderId="21" xfId="0" applyFont="1" applyBorder="1" applyAlignment="1">
      <alignment vertical="center" shrinkToFit="1"/>
    </xf>
    <xf numFmtId="0" fontId="22" fillId="0" borderId="35" xfId="0" applyFont="1" applyBorder="1" applyAlignment="1">
      <alignment vertical="center" shrinkToFit="1"/>
    </xf>
    <xf numFmtId="0" fontId="22" fillId="0" borderId="36" xfId="0" applyFont="1" applyBorder="1" applyAlignment="1">
      <alignment vertical="center" shrinkToFit="1"/>
    </xf>
    <xf numFmtId="0" fontId="22" fillId="0" borderId="38" xfId="0" applyFont="1" applyBorder="1" applyAlignment="1">
      <alignment vertical="center" shrinkToFit="1"/>
    </xf>
    <xf numFmtId="0" fontId="22" fillId="0" borderId="42" xfId="0" applyFont="1" applyBorder="1" applyAlignment="1">
      <alignment horizontal="left" vertical="center" shrinkToFit="1"/>
    </xf>
    <xf numFmtId="38" fontId="6" fillId="0" borderId="0" xfId="2" applyFont="1" applyAlignment="1">
      <alignment horizontal="right" vertical="center"/>
    </xf>
    <xf numFmtId="0" fontId="6" fillId="0" borderId="21" xfId="0" applyFont="1" applyBorder="1" applyAlignment="1">
      <alignment horizontal="left" vertical="center" shrinkToFit="1"/>
    </xf>
    <xf numFmtId="0" fontId="22" fillId="0" borderId="24" xfId="0" applyFont="1" applyBorder="1" applyAlignment="1">
      <alignment horizontal="left" vertical="center" shrinkToFit="1"/>
    </xf>
    <xf numFmtId="0" fontId="6" fillId="0" borderId="23" xfId="0" applyFont="1" applyBorder="1" applyAlignment="1">
      <alignment horizontal="left" vertical="center" shrinkToFit="1"/>
    </xf>
    <xf numFmtId="0" fontId="22" fillId="0" borderId="11" xfId="0" applyFont="1" applyBorder="1" applyAlignment="1">
      <alignment horizontal="left" vertical="center"/>
    </xf>
    <xf numFmtId="0" fontId="22" fillId="0" borderId="11" xfId="0" applyFont="1" applyBorder="1" applyAlignment="1">
      <alignment vertical="center" shrinkToFit="1"/>
    </xf>
    <xf numFmtId="0" fontId="22" fillId="0" borderId="43" xfId="0" applyFont="1" applyBorder="1" applyAlignment="1">
      <alignment vertical="center" shrinkToFit="1"/>
    </xf>
    <xf numFmtId="0" fontId="24" fillId="0" borderId="0" xfId="0" applyFont="1">
      <alignment vertical="center"/>
    </xf>
    <xf numFmtId="0" fontId="22" fillId="0" borderId="42" xfId="0" applyFont="1" applyBorder="1" applyAlignment="1" applyProtection="1">
      <alignment horizontal="left" vertical="center" shrinkToFit="1"/>
    </xf>
    <xf numFmtId="0" fontId="6" fillId="0" borderId="21" xfId="0" applyFont="1" applyBorder="1" applyAlignment="1" applyProtection="1">
      <alignment vertical="center" shrinkToFit="1"/>
    </xf>
    <xf numFmtId="0" fontId="22" fillId="0" borderId="35" xfId="0" applyFont="1" applyBorder="1" applyAlignment="1" applyProtection="1">
      <alignment vertical="center" shrinkToFit="1"/>
    </xf>
    <xf numFmtId="0" fontId="6" fillId="0" borderId="36" xfId="0" applyFont="1" applyBorder="1" applyAlignment="1" applyProtection="1">
      <alignment vertical="center" shrinkToFit="1"/>
    </xf>
    <xf numFmtId="0" fontId="22" fillId="0" borderId="36" xfId="0" applyFont="1" applyBorder="1" applyAlignment="1" applyProtection="1">
      <alignment vertical="center" shrinkToFit="1"/>
    </xf>
    <xf numFmtId="0" fontId="22" fillId="0" borderId="38" xfId="0" applyFont="1" applyBorder="1" applyAlignment="1" applyProtection="1">
      <alignment vertical="center" shrinkToFit="1"/>
    </xf>
    <xf numFmtId="0" fontId="6" fillId="0" borderId="37" xfId="0" applyFont="1" applyBorder="1" applyAlignment="1" applyProtection="1">
      <alignment vertical="center" shrinkToFit="1"/>
    </xf>
    <xf numFmtId="0" fontId="6" fillId="0" borderId="27" xfId="0" applyFont="1" applyBorder="1" applyAlignment="1" applyProtection="1">
      <alignment horizontal="center" vertical="center"/>
    </xf>
    <xf numFmtId="0" fontId="6" fillId="0" borderId="32" xfId="0" applyFont="1" applyBorder="1" applyAlignment="1" applyProtection="1">
      <alignment horizontal="center" vertical="center"/>
    </xf>
    <xf numFmtId="0" fontId="6" fillId="0" borderId="27"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6" fillId="0" borderId="27" xfId="0" applyFont="1" applyBorder="1">
      <alignment vertical="center"/>
    </xf>
    <xf numFmtId="0" fontId="6" fillId="0" borderId="0" xfId="0" applyNumberFormat="1" applyFont="1">
      <alignment vertical="center"/>
    </xf>
    <xf numFmtId="49" fontId="6" fillId="0" borderId="0" xfId="0" applyNumberFormat="1" applyFont="1" applyAlignment="1" applyProtection="1">
      <alignment vertical="top"/>
    </xf>
    <xf numFmtId="0" fontId="0" fillId="2" borderId="11" xfId="0" applyFill="1" applyBorder="1" applyProtection="1">
      <alignment vertical="center"/>
    </xf>
    <xf numFmtId="0" fontId="0" fillId="0" borderId="21" xfId="0" applyBorder="1" applyProtection="1">
      <alignment vertical="center"/>
    </xf>
    <xf numFmtId="0" fontId="0" fillId="0" borderId="14" xfId="0" applyBorder="1" applyProtection="1">
      <alignment vertical="center"/>
    </xf>
    <xf numFmtId="0" fontId="15" fillId="0" borderId="0" xfId="0" applyFont="1">
      <alignment vertical="center"/>
    </xf>
    <xf numFmtId="0" fontId="4" fillId="0" borderId="0" xfId="0" applyFont="1">
      <alignment vertical="center"/>
    </xf>
    <xf numFmtId="0" fontId="0" fillId="2" borderId="40" xfId="0" applyFill="1" applyBorder="1" applyAlignment="1">
      <alignment horizontal="left" vertical="center"/>
    </xf>
    <xf numFmtId="0" fontId="0" fillId="2" borderId="41" xfId="0" applyFill="1" applyBorder="1" applyAlignment="1">
      <alignment horizontal="left" vertical="center"/>
    </xf>
    <xf numFmtId="0" fontId="0" fillId="0" borderId="1"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33" xfId="0" applyBorder="1" applyAlignment="1" applyProtection="1">
      <alignment horizontal="left" vertical="center"/>
      <protection locked="0"/>
    </xf>
    <xf numFmtId="0" fontId="25" fillId="0" borderId="1" xfId="1" applyFont="1" applyBorder="1" applyAlignment="1" applyProtection="1">
      <alignment horizontal="left" vertical="center"/>
      <protection locked="0"/>
    </xf>
    <xf numFmtId="0" fontId="26" fillId="0" borderId="2" xfId="1" applyFont="1" applyBorder="1" applyAlignment="1" applyProtection="1">
      <alignment horizontal="left" vertical="center"/>
      <protection locked="0"/>
    </xf>
    <xf numFmtId="0" fontId="0" fillId="8" borderId="19" xfId="0" applyFill="1" applyBorder="1" applyAlignment="1" applyProtection="1">
      <alignment horizontal="center" vertical="center"/>
      <protection locked="0"/>
    </xf>
    <xf numFmtId="0" fontId="0" fillId="8" borderId="20" xfId="0" applyFill="1" applyBorder="1" applyAlignment="1" applyProtection="1">
      <alignment horizontal="center" vertical="center"/>
      <protection locked="0"/>
    </xf>
    <xf numFmtId="0" fontId="0" fillId="0" borderId="7" xfId="0" applyBorder="1" applyAlignment="1">
      <alignment horizontal="center" vertical="center"/>
    </xf>
    <xf numFmtId="0" fontId="0" fillId="0" borderId="9" xfId="0" applyBorder="1" applyAlignment="1">
      <alignment horizontal="center" vertical="center"/>
    </xf>
    <xf numFmtId="0" fontId="19" fillId="0" borderId="0" xfId="0" applyFont="1" applyAlignment="1">
      <alignment horizontal="left" vertical="top" wrapText="1"/>
    </xf>
    <xf numFmtId="0" fontId="20" fillId="0" borderId="0" xfId="0" applyFont="1" applyAlignment="1">
      <alignment horizontal="left" vertical="top" wrapText="1"/>
    </xf>
    <xf numFmtId="0" fontId="7" fillId="0" borderId="0" xfId="0" applyFont="1" applyAlignment="1">
      <alignment horizontal="right" vertical="center" shrinkToFit="1"/>
    </xf>
    <xf numFmtId="0" fontId="8" fillId="0" borderId="0" xfId="0" applyFont="1" applyAlignment="1">
      <alignment horizontal="center" vertical="center"/>
    </xf>
    <xf numFmtId="0" fontId="6" fillId="0" borderId="19"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20" xfId="0" applyFont="1" applyBorder="1" applyAlignment="1">
      <alignment horizontal="center" vertical="center" shrinkToFit="1"/>
    </xf>
    <xf numFmtId="58" fontId="6" fillId="0" borderId="0" xfId="0" applyNumberFormat="1" applyFont="1" applyAlignment="1" applyProtection="1">
      <alignment horizontal="left" vertical="center"/>
      <protection locked="0"/>
    </xf>
    <xf numFmtId="0" fontId="6" fillId="0" borderId="30" xfId="0" applyFont="1" applyBorder="1" applyAlignment="1">
      <alignment horizontal="right" vertical="center"/>
    </xf>
    <xf numFmtId="0" fontId="6" fillId="0" borderId="28" xfId="0" applyFont="1" applyBorder="1" applyAlignment="1">
      <alignment horizontal="right" vertical="center"/>
    </xf>
    <xf numFmtId="0" fontId="6" fillId="0" borderId="30" xfId="0" applyFont="1" applyBorder="1">
      <alignment vertical="center"/>
    </xf>
    <xf numFmtId="0" fontId="6" fillId="0" borderId="28" xfId="0" applyFont="1" applyBorder="1">
      <alignment vertical="center"/>
    </xf>
    <xf numFmtId="0" fontId="6" fillId="0" borderId="30" xfId="0" applyFont="1" applyBorder="1" applyAlignment="1" applyProtection="1">
      <alignment horizontal="right" vertical="center"/>
      <protection locked="0"/>
    </xf>
    <xf numFmtId="0" fontId="6" fillId="0" borderId="28" xfId="0" applyFont="1" applyBorder="1" applyAlignment="1" applyProtection="1">
      <alignment horizontal="right" vertical="center"/>
      <protection locked="0"/>
    </xf>
    <xf numFmtId="0" fontId="6" fillId="0" borderId="30" xfId="0" applyFont="1" applyBorder="1" applyAlignment="1">
      <alignment horizontal="center" vertical="center"/>
    </xf>
    <xf numFmtId="0" fontId="6" fillId="0" borderId="28" xfId="0" applyFont="1" applyBorder="1" applyAlignment="1">
      <alignment horizontal="center" vertical="center"/>
    </xf>
    <xf numFmtId="0" fontId="6" fillId="0" borderId="12" xfId="0" applyFont="1" applyBorder="1" applyAlignment="1">
      <alignment horizontal="center" vertical="center"/>
    </xf>
    <xf numFmtId="0" fontId="6" fillId="0" borderId="25" xfId="0" applyFont="1" applyBorder="1" applyAlignment="1">
      <alignment horizontal="center" vertical="center"/>
    </xf>
    <xf numFmtId="0" fontId="6" fillId="0" borderId="49" xfId="0" applyFont="1" applyBorder="1" applyAlignment="1">
      <alignment horizontal="center" vertical="center"/>
    </xf>
    <xf numFmtId="0" fontId="6" fillId="0" borderId="15"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lignment vertical="center"/>
    </xf>
    <xf numFmtId="0" fontId="6" fillId="0" borderId="10" xfId="0" applyFont="1" applyBorder="1">
      <alignment vertical="center"/>
    </xf>
    <xf numFmtId="0" fontId="6" fillId="0" borderId="13" xfId="0" applyFont="1" applyBorder="1">
      <alignment vertical="center"/>
    </xf>
    <xf numFmtId="0" fontId="6" fillId="0" borderId="29" xfId="0" applyFont="1" applyBorder="1">
      <alignment vertical="center"/>
    </xf>
    <xf numFmtId="0" fontId="6" fillId="0" borderId="54" xfId="0" applyFont="1" applyBorder="1" applyAlignment="1">
      <alignment horizontal="center" vertical="center"/>
    </xf>
    <xf numFmtId="57" fontId="6" fillId="0" borderId="48" xfId="0" applyNumberFormat="1" applyFont="1" applyBorder="1" applyAlignment="1">
      <alignment horizontal="left" vertical="center"/>
    </xf>
    <xf numFmtId="57" fontId="6" fillId="0" borderId="14" xfId="0" applyNumberFormat="1" applyFont="1" applyBorder="1" applyAlignment="1">
      <alignment horizontal="left" vertical="center"/>
    </xf>
    <xf numFmtId="57" fontId="6" fillId="0" borderId="53" xfId="0" applyNumberFormat="1" applyFont="1" applyBorder="1" applyAlignment="1">
      <alignment horizontal="left" vertical="center"/>
    </xf>
    <xf numFmtId="57" fontId="6" fillId="0" borderId="24" xfId="0" applyNumberFormat="1" applyFont="1" applyBorder="1" applyAlignment="1">
      <alignment horizontal="left" vertical="center"/>
    </xf>
    <xf numFmtId="57" fontId="6" fillId="0" borderId="50" xfId="0" applyNumberFormat="1" applyFont="1" applyBorder="1" applyAlignment="1">
      <alignment horizontal="left" vertical="center"/>
    </xf>
    <xf numFmtId="0" fontId="6" fillId="0" borderId="48" xfId="0" applyFont="1" applyBorder="1" applyAlignment="1" applyProtection="1">
      <alignment horizontal="right" vertical="center"/>
      <protection locked="0"/>
    </xf>
    <xf numFmtId="0" fontId="6" fillId="0" borderId="14" xfId="0" applyFont="1" applyBorder="1" applyAlignment="1" applyProtection="1">
      <alignment horizontal="right" vertical="center"/>
      <protection locked="0"/>
    </xf>
    <xf numFmtId="0" fontId="6" fillId="0" borderId="53" xfId="0" applyFont="1" applyBorder="1" applyAlignment="1" applyProtection="1">
      <alignment horizontal="right" vertical="center"/>
      <protection locked="0"/>
    </xf>
    <xf numFmtId="0" fontId="6" fillId="0" borderId="24" xfId="0" applyFont="1" applyBorder="1" applyAlignment="1" applyProtection="1">
      <alignment horizontal="right" vertical="center"/>
      <protection locked="0"/>
    </xf>
    <xf numFmtId="0" fontId="6" fillId="0" borderId="11" xfId="0" applyFont="1" applyBorder="1" applyAlignment="1" applyProtection="1">
      <alignment horizontal="right" vertical="center"/>
      <protection locked="0"/>
    </xf>
    <xf numFmtId="0" fontId="6" fillId="0" borderId="50" xfId="0" applyFont="1" applyBorder="1" applyAlignment="1" applyProtection="1">
      <alignment horizontal="right" vertical="center"/>
      <protection locked="0"/>
    </xf>
    <xf numFmtId="57" fontId="6" fillId="0" borderId="11" xfId="0" applyNumberFormat="1" applyFont="1" applyBorder="1" applyAlignment="1">
      <alignment horizontal="left" vertical="center"/>
    </xf>
    <xf numFmtId="0" fontId="6" fillId="0" borderId="6" xfId="0" applyFont="1" applyBorder="1">
      <alignment vertical="center"/>
    </xf>
    <xf numFmtId="0" fontId="6" fillId="0" borderId="47" xfId="0" applyFont="1" applyBorder="1">
      <alignment vertical="center"/>
    </xf>
    <xf numFmtId="0" fontId="6" fillId="0" borderId="50"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7" fillId="0" borderId="27" xfId="0" applyFont="1" applyBorder="1" applyAlignment="1">
      <alignment horizontal="right" vertical="center" shrinkToFit="1"/>
    </xf>
    <xf numFmtId="38" fontId="23" fillId="0" borderId="30" xfId="2" applyFont="1" applyBorder="1" applyAlignment="1">
      <alignment horizontal="center" vertical="center"/>
    </xf>
    <xf numFmtId="38" fontId="23" fillId="0" borderId="28" xfId="2" applyFont="1" applyBorder="1" applyAlignment="1">
      <alignment horizontal="center" vertical="center"/>
    </xf>
    <xf numFmtId="0" fontId="9" fillId="0" borderId="0" xfId="0" applyFont="1" applyAlignment="1">
      <alignment horizontal="center" vertical="center"/>
    </xf>
    <xf numFmtId="0" fontId="6" fillId="0" borderId="48" xfId="0" applyFont="1" applyBorder="1" applyAlignment="1" applyProtection="1">
      <alignment horizontal="center" vertical="center"/>
    </xf>
    <xf numFmtId="0" fontId="6" fillId="0" borderId="14" xfId="0" applyFont="1" applyBorder="1" applyAlignment="1" applyProtection="1">
      <alignment horizontal="center" vertical="center"/>
    </xf>
    <xf numFmtId="57" fontId="6" fillId="0" borderId="48" xfId="0" applyNumberFormat="1" applyFont="1" applyBorder="1" applyAlignment="1" applyProtection="1">
      <alignment horizontal="left" vertical="center"/>
    </xf>
    <xf numFmtId="57" fontId="6" fillId="0" borderId="14" xfId="0" applyNumberFormat="1" applyFont="1" applyBorder="1" applyAlignment="1" applyProtection="1">
      <alignment horizontal="left" vertical="center"/>
    </xf>
    <xf numFmtId="0" fontId="6" fillId="0" borderId="49" xfId="0" applyFont="1" applyBorder="1" applyAlignment="1" applyProtection="1">
      <alignment horizontal="center" vertical="center"/>
    </xf>
    <xf numFmtId="0" fontId="6" fillId="0" borderId="15" xfId="0" applyFont="1" applyBorder="1" applyAlignment="1" applyProtection="1">
      <alignment horizontal="center" vertical="center"/>
    </xf>
    <xf numFmtId="0" fontId="6" fillId="0" borderId="24" xfId="0" applyFont="1" applyBorder="1" applyAlignment="1" applyProtection="1">
      <alignment horizontal="center" vertical="center"/>
    </xf>
    <xf numFmtId="57" fontId="6" fillId="0" borderId="24" xfId="0" applyNumberFormat="1" applyFont="1" applyBorder="1" applyAlignment="1" applyProtection="1">
      <alignment horizontal="left" vertical="center"/>
    </xf>
    <xf numFmtId="0" fontId="6" fillId="0" borderId="25" xfId="0" applyFont="1" applyBorder="1" applyAlignment="1" applyProtection="1">
      <alignment horizontal="center" vertical="center"/>
    </xf>
    <xf numFmtId="0" fontId="6" fillId="0" borderId="50" xfId="0" applyFont="1" applyBorder="1" applyAlignment="1" applyProtection="1">
      <alignment horizontal="center" vertical="center"/>
    </xf>
    <xf numFmtId="57" fontId="6" fillId="0" borderId="50" xfId="0" applyNumberFormat="1" applyFont="1" applyBorder="1" applyAlignment="1" applyProtection="1">
      <alignment horizontal="left" vertical="center"/>
    </xf>
    <xf numFmtId="0" fontId="6" fillId="0" borderId="51" xfId="0" applyFont="1" applyBorder="1" applyAlignment="1" applyProtection="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1" fillId="0" borderId="0" xfId="0" applyFont="1" applyAlignment="1">
      <alignment horizontal="center" vertical="center"/>
    </xf>
    <xf numFmtId="49" fontId="6" fillId="0" borderId="0" xfId="0" applyNumberFormat="1" applyFont="1" applyAlignment="1" applyProtection="1">
      <alignment horizontal="left" vertical="center"/>
      <protection locked="0"/>
    </xf>
    <xf numFmtId="0" fontId="6" fillId="0" borderId="19"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17" fillId="7" borderId="0" xfId="0" applyFont="1" applyFill="1" applyAlignment="1">
      <alignment horizontal="center" vertical="center"/>
    </xf>
    <xf numFmtId="0" fontId="27" fillId="0" borderId="0" xfId="0" applyFont="1" applyFill="1" applyAlignment="1">
      <alignment horizontal="left" vertical="center" wrapText="1"/>
    </xf>
    <xf numFmtId="0" fontId="6" fillId="0" borderId="0" xfId="0" applyFont="1" applyProtection="1">
      <alignment vertical="center"/>
      <protection locked="0"/>
    </xf>
    <xf numFmtId="0" fontId="6" fillId="0" borderId="27" xfId="0" applyFont="1" applyBorder="1" applyProtection="1">
      <alignment vertical="center"/>
      <protection locked="0"/>
    </xf>
  </cellXfs>
  <cellStyles count="3">
    <cellStyle name="ハイパーリンク" xfId="1" builtinId="8"/>
    <cellStyle name="桁区切り" xfId="2" builtinId="6"/>
    <cellStyle name="標準" xfId="0" builtinId="0"/>
  </cellStyles>
  <dxfs count="20">
    <dxf>
      <fill>
        <patternFill>
          <bgColor theme="0" tint="-0.14996795556505021"/>
        </patternFill>
      </fill>
    </dxf>
    <dxf>
      <fill>
        <patternFill>
          <bgColor theme="2"/>
        </patternFill>
      </fill>
    </dxf>
    <dxf>
      <fill>
        <patternFill>
          <bgColor theme="0" tint="-0.14996795556505021"/>
        </patternFill>
      </fill>
    </dxf>
    <dxf>
      <fill>
        <patternFill>
          <bgColor theme="2"/>
        </patternFill>
      </fill>
    </dxf>
    <dxf>
      <fill>
        <patternFill>
          <bgColor theme="2"/>
        </patternFill>
      </fill>
    </dxf>
    <dxf>
      <fill>
        <patternFill>
          <bgColor theme="2"/>
        </patternFill>
      </fill>
    </dxf>
    <dxf>
      <font>
        <color theme="0"/>
      </font>
      <fill>
        <patternFill patternType="none">
          <bgColor auto="1"/>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ont>
        <color theme="0"/>
      </font>
      <fill>
        <patternFill patternType="none">
          <bgColor auto="1"/>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ont>
        <color theme="0"/>
      </font>
      <fill>
        <patternFill patternType="none">
          <bgColor auto="1"/>
        </patternFill>
      </fill>
    </dxf>
    <dxf>
      <fill>
        <patternFill>
          <bgColor theme="2"/>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95"/>
  <sheetViews>
    <sheetView tabSelected="1" view="pageBreakPreview" zoomScaleNormal="100" zoomScaleSheetLayoutView="100" workbookViewId="0">
      <selection activeCell="B3" sqref="B3:C3"/>
    </sheetView>
  </sheetViews>
  <sheetFormatPr defaultColWidth="9" defaultRowHeight="18.75"/>
  <cols>
    <col min="1" max="1" width="10.25" customWidth="1"/>
    <col min="2" max="2" width="17.25" bestFit="1" customWidth="1"/>
    <col min="3" max="3" width="17.75" customWidth="1"/>
    <col min="4" max="4" width="15.125" bestFit="1" customWidth="1"/>
    <col min="5" max="5" width="6.375" customWidth="1"/>
    <col min="6" max="6" width="9.375" bestFit="1" customWidth="1"/>
    <col min="7" max="7" width="18.625" customWidth="1"/>
    <col min="9" max="9" width="6.125" customWidth="1"/>
  </cols>
  <sheetData>
    <row r="1" spans="1:14">
      <c r="A1" t="s">
        <v>2</v>
      </c>
      <c r="C1" s="36"/>
      <c r="D1" s="36"/>
      <c r="E1" s="72">
        <v>2025</v>
      </c>
      <c r="F1" t="s">
        <v>3</v>
      </c>
      <c r="H1" s="56" t="s">
        <v>56</v>
      </c>
      <c r="I1" s="55"/>
      <c r="J1" s="55"/>
      <c r="K1" s="55"/>
      <c r="L1" s="55"/>
      <c r="M1" s="55"/>
      <c r="N1" s="55"/>
    </row>
    <row r="2" spans="1:14" ht="15" customHeight="1">
      <c r="I2" s="38">
        <v>2025</v>
      </c>
    </row>
    <row r="3" spans="1:14" ht="34.5" customHeight="1">
      <c r="A3" s="37" t="s">
        <v>48</v>
      </c>
      <c r="B3" s="136"/>
      <c r="C3" s="137"/>
      <c r="D3" s="36" t="s">
        <v>12</v>
      </c>
      <c r="E3" s="71"/>
      <c r="I3" s="38" t="s">
        <v>13</v>
      </c>
      <c r="J3" s="39" t="s">
        <v>6</v>
      </c>
      <c r="K3" s="38">
        <v>1</v>
      </c>
    </row>
    <row r="4" spans="1:14" ht="15" customHeight="1">
      <c r="B4" s="36"/>
      <c r="I4" s="39" t="s">
        <v>14</v>
      </c>
      <c r="J4" s="39" t="s">
        <v>7</v>
      </c>
      <c r="K4" s="38">
        <v>2</v>
      </c>
    </row>
    <row r="5" spans="1:14" ht="15" customHeight="1">
      <c r="A5" s="36" t="s">
        <v>20</v>
      </c>
      <c r="B5" s="71"/>
      <c r="C5" s="140" t="s">
        <v>119</v>
      </c>
      <c r="D5" s="36" t="s">
        <v>53</v>
      </c>
      <c r="E5" s="71">
        <v>1</v>
      </c>
      <c r="F5" t="s">
        <v>67</v>
      </c>
    </row>
    <row r="6" spans="1:14" ht="15" customHeight="1">
      <c r="C6" s="141"/>
      <c r="F6" t="s">
        <v>68</v>
      </c>
      <c r="I6" s="40" t="s">
        <v>16</v>
      </c>
      <c r="J6" s="40"/>
      <c r="K6" s="40"/>
      <c r="L6" s="40"/>
      <c r="M6" s="40"/>
      <c r="N6" s="40"/>
    </row>
    <row r="7" spans="1:14" ht="15" customHeight="1">
      <c r="A7" t="s">
        <v>29</v>
      </c>
      <c r="I7" s="40">
        <v>1</v>
      </c>
      <c r="J7" s="40" t="s">
        <v>54</v>
      </c>
      <c r="K7" s="40"/>
      <c r="L7" s="40"/>
      <c r="M7" s="40"/>
      <c r="N7" s="40"/>
    </row>
    <row r="8" spans="1:14" ht="15" customHeight="1" thickBot="1">
      <c r="A8" s="41" t="s">
        <v>31</v>
      </c>
      <c r="B8" s="42" t="s">
        <v>45</v>
      </c>
      <c r="C8" s="43" t="s">
        <v>28</v>
      </c>
      <c r="D8" s="138" t="s">
        <v>39</v>
      </c>
      <c r="E8" s="139"/>
      <c r="F8" s="44" t="s">
        <v>40</v>
      </c>
      <c r="G8" s="43"/>
      <c r="I8" s="40">
        <v>2</v>
      </c>
      <c r="J8" s="40" t="s">
        <v>17</v>
      </c>
      <c r="K8" s="40"/>
      <c r="L8" s="40"/>
      <c r="M8" s="40"/>
      <c r="N8" s="40"/>
    </row>
    <row r="9" spans="1:14" ht="15" customHeight="1" thickTop="1">
      <c r="A9" s="45" t="s">
        <v>46</v>
      </c>
      <c r="B9" s="46" t="s">
        <v>47</v>
      </c>
      <c r="C9" s="47" t="s">
        <v>6</v>
      </c>
      <c r="D9" s="128" t="s">
        <v>49</v>
      </c>
      <c r="E9" s="129"/>
      <c r="F9" s="128" t="s">
        <v>80</v>
      </c>
      <c r="G9" s="129"/>
      <c r="I9" s="73" t="s">
        <v>66</v>
      </c>
      <c r="J9" s="40" t="s">
        <v>58</v>
      </c>
      <c r="K9" s="40"/>
      <c r="L9" s="40"/>
      <c r="M9" s="40"/>
      <c r="N9" s="40"/>
    </row>
    <row r="10" spans="1:14" ht="15" customHeight="1">
      <c r="A10" s="48" t="s">
        <v>81</v>
      </c>
      <c r="B10" s="2"/>
      <c r="C10" s="119"/>
      <c r="D10" s="130"/>
      <c r="E10" s="131"/>
      <c r="F10" s="134"/>
      <c r="G10" s="135"/>
      <c r="I10" s="40">
        <v>3</v>
      </c>
      <c r="J10" s="40" t="s">
        <v>18</v>
      </c>
      <c r="K10" s="40"/>
      <c r="L10" s="40"/>
      <c r="M10" s="40"/>
      <c r="N10" s="40"/>
    </row>
    <row r="11" spans="1:14" ht="15" customHeight="1">
      <c r="A11" s="48" t="s">
        <v>82</v>
      </c>
      <c r="B11" s="2"/>
      <c r="C11" s="119"/>
      <c r="D11" s="130"/>
      <c r="E11" s="131"/>
      <c r="F11" s="130"/>
      <c r="G11" s="131"/>
      <c r="I11" s="40">
        <v>4</v>
      </c>
      <c r="J11" s="40" t="s">
        <v>41</v>
      </c>
      <c r="K11" s="40"/>
      <c r="L11" s="40"/>
      <c r="M11" s="40"/>
      <c r="N11" s="40"/>
    </row>
    <row r="12" spans="1:14" ht="15" customHeight="1">
      <c r="A12" s="48" t="s">
        <v>83</v>
      </c>
      <c r="B12" s="2"/>
      <c r="C12" s="119"/>
      <c r="D12" s="130"/>
      <c r="E12" s="131"/>
      <c r="F12" s="130"/>
      <c r="G12" s="131"/>
      <c r="K12" s="40"/>
      <c r="L12" s="40"/>
      <c r="M12" s="40"/>
      <c r="N12" s="40"/>
    </row>
    <row r="13" spans="1:14" ht="15" customHeight="1">
      <c r="A13" s="48" t="s">
        <v>84</v>
      </c>
      <c r="B13" s="2"/>
      <c r="C13" s="3"/>
      <c r="D13" s="130"/>
      <c r="E13" s="131"/>
      <c r="F13" s="130"/>
      <c r="G13" s="131"/>
    </row>
    <row r="14" spans="1:14" ht="15" customHeight="1">
      <c r="A14" s="49" t="s">
        <v>85</v>
      </c>
      <c r="B14" s="4"/>
      <c r="C14" s="5"/>
      <c r="D14" s="132"/>
      <c r="E14" s="133"/>
      <c r="F14" s="132"/>
      <c r="G14" s="133"/>
    </row>
    <row r="15" spans="1:14" ht="15" customHeight="1"/>
    <row r="16" spans="1:14" ht="15" customHeight="1">
      <c r="A16" t="s">
        <v>30</v>
      </c>
      <c r="D16" t="s">
        <v>127</v>
      </c>
      <c r="E16" t="s">
        <v>79</v>
      </c>
    </row>
    <row r="17" spans="1:7" ht="15" customHeight="1" thickBot="1">
      <c r="A17" s="42" t="s">
        <v>31</v>
      </c>
      <c r="B17" s="50" t="s">
        <v>126</v>
      </c>
      <c r="C17" s="50" t="s">
        <v>8</v>
      </c>
      <c r="D17" s="50" t="s">
        <v>4</v>
      </c>
      <c r="E17" s="50" t="s">
        <v>5</v>
      </c>
      <c r="F17" s="51" t="s">
        <v>32</v>
      </c>
    </row>
    <row r="18" spans="1:7" ht="15" customHeight="1" thickTop="1">
      <c r="A18" s="46" t="s">
        <v>15</v>
      </c>
      <c r="B18" s="88" t="s">
        <v>50</v>
      </c>
      <c r="C18" s="88" t="s">
        <v>51</v>
      </c>
      <c r="D18" s="75">
        <v>39174</v>
      </c>
      <c r="E18" s="123">
        <f>IF(D18="","",VLOOKUP(A65,$A$52:$B$63,2,FALSE))</f>
        <v>3</v>
      </c>
      <c r="F18" s="52" t="s">
        <v>52</v>
      </c>
      <c r="G18" s="126"/>
    </row>
    <row r="19" spans="1:7" ht="15" customHeight="1">
      <c r="A19" s="53" t="s">
        <v>88</v>
      </c>
      <c r="B19" s="89"/>
      <c r="C19" s="89"/>
      <c r="D19" s="76"/>
      <c r="E19" s="124" t="str">
        <f t="shared" ref="E19:E48" si="0">IF(D19="","",VLOOKUP(A66,$A$52:$B$63,2,FALSE))</f>
        <v/>
      </c>
      <c r="F19" s="6"/>
      <c r="G19" s="127" t="str">
        <f>IF(B19="","","ﾀﾞﾌﾞﾙｽ用まで全て入力してください")</f>
        <v/>
      </c>
    </row>
    <row r="20" spans="1:7" ht="15" customHeight="1">
      <c r="A20" s="53" t="s">
        <v>89</v>
      </c>
      <c r="B20" s="89"/>
      <c r="C20" s="89"/>
      <c r="D20" s="76"/>
      <c r="E20" s="124" t="str">
        <f>IF(D20="","",VLOOKUP(A67,$A$52:$B$63,2,FALSE))</f>
        <v/>
      </c>
      <c r="F20" s="6"/>
      <c r="G20" s="127" t="str">
        <f t="shared" ref="G20:G48" si="1">IF(B20="","","ﾀﾞﾌﾞﾙｽ用まで全て入力してください")</f>
        <v/>
      </c>
    </row>
    <row r="21" spans="1:7" ht="15" customHeight="1">
      <c r="A21" s="53" t="s">
        <v>90</v>
      </c>
      <c r="B21" s="89"/>
      <c r="C21" s="89"/>
      <c r="D21" s="76"/>
      <c r="E21" s="124" t="str">
        <f>IF(D21="","",VLOOKUP(A68,$A$52:$B$63,2,FALSE))</f>
        <v/>
      </c>
      <c r="F21" s="6"/>
      <c r="G21" s="127" t="str">
        <f t="shared" si="1"/>
        <v/>
      </c>
    </row>
    <row r="22" spans="1:7" ht="15" customHeight="1">
      <c r="A22" s="53" t="s">
        <v>91</v>
      </c>
      <c r="B22" s="89"/>
      <c r="C22" s="89"/>
      <c r="D22" s="76"/>
      <c r="E22" s="124" t="str">
        <f t="shared" si="0"/>
        <v/>
      </c>
      <c r="F22" s="6"/>
      <c r="G22" s="127" t="str">
        <f t="shared" si="1"/>
        <v/>
      </c>
    </row>
    <row r="23" spans="1:7" ht="15" customHeight="1">
      <c r="A23" s="53" t="s">
        <v>92</v>
      </c>
      <c r="B23" s="89"/>
      <c r="C23" s="89"/>
      <c r="D23" s="76"/>
      <c r="E23" s="124" t="str">
        <f t="shared" si="0"/>
        <v/>
      </c>
      <c r="F23" s="6"/>
      <c r="G23" s="127" t="str">
        <f t="shared" si="1"/>
        <v/>
      </c>
    </row>
    <row r="24" spans="1:7" ht="15" customHeight="1">
      <c r="A24" s="53" t="s">
        <v>93</v>
      </c>
      <c r="B24" s="89"/>
      <c r="C24" s="89"/>
      <c r="D24" s="76"/>
      <c r="E24" s="124" t="str">
        <f t="shared" si="0"/>
        <v/>
      </c>
      <c r="F24" s="6"/>
      <c r="G24" s="127" t="str">
        <f t="shared" si="1"/>
        <v/>
      </c>
    </row>
    <row r="25" spans="1:7" ht="15" customHeight="1">
      <c r="A25" s="53" t="s">
        <v>94</v>
      </c>
      <c r="B25" s="89"/>
      <c r="C25" s="89"/>
      <c r="D25" s="76"/>
      <c r="E25" s="124" t="str">
        <f t="shared" si="0"/>
        <v/>
      </c>
      <c r="F25" s="6"/>
      <c r="G25" s="127" t="str">
        <f t="shared" si="1"/>
        <v/>
      </c>
    </row>
    <row r="26" spans="1:7" ht="15" customHeight="1">
      <c r="A26" s="53" t="s">
        <v>95</v>
      </c>
      <c r="B26" s="89"/>
      <c r="C26" s="89"/>
      <c r="D26" s="76"/>
      <c r="E26" s="124" t="str">
        <f t="shared" si="0"/>
        <v/>
      </c>
      <c r="F26" s="6"/>
      <c r="G26" s="127" t="str">
        <f t="shared" si="1"/>
        <v/>
      </c>
    </row>
    <row r="27" spans="1:7" ht="15" customHeight="1">
      <c r="A27" s="53" t="s">
        <v>96</v>
      </c>
      <c r="B27" s="89"/>
      <c r="C27" s="89"/>
      <c r="D27" s="76"/>
      <c r="E27" s="124" t="str">
        <f t="shared" si="0"/>
        <v/>
      </c>
      <c r="F27" s="6"/>
      <c r="G27" s="127" t="str">
        <f t="shared" si="1"/>
        <v/>
      </c>
    </row>
    <row r="28" spans="1:7" ht="15" customHeight="1">
      <c r="A28" s="53" t="s">
        <v>97</v>
      </c>
      <c r="B28" s="89"/>
      <c r="C28" s="89"/>
      <c r="D28" s="76"/>
      <c r="E28" s="124" t="str">
        <f t="shared" si="0"/>
        <v/>
      </c>
      <c r="F28" s="6"/>
      <c r="G28" s="127" t="str">
        <f t="shared" si="1"/>
        <v/>
      </c>
    </row>
    <row r="29" spans="1:7" ht="15" customHeight="1">
      <c r="A29" s="53" t="s">
        <v>98</v>
      </c>
      <c r="B29" s="89"/>
      <c r="C29" s="89"/>
      <c r="D29" s="76"/>
      <c r="E29" s="124" t="str">
        <f t="shared" si="0"/>
        <v/>
      </c>
      <c r="F29" s="6"/>
      <c r="G29" s="127" t="str">
        <f t="shared" si="1"/>
        <v/>
      </c>
    </row>
    <row r="30" spans="1:7" ht="15" customHeight="1">
      <c r="A30" s="53" t="s">
        <v>99</v>
      </c>
      <c r="B30" s="89"/>
      <c r="C30" s="89"/>
      <c r="D30" s="76"/>
      <c r="E30" s="124" t="str">
        <f t="shared" si="0"/>
        <v/>
      </c>
      <c r="F30" s="6"/>
      <c r="G30" s="127" t="str">
        <f t="shared" si="1"/>
        <v/>
      </c>
    </row>
    <row r="31" spans="1:7" ht="15" customHeight="1">
      <c r="A31" s="53" t="s">
        <v>100</v>
      </c>
      <c r="B31" s="89"/>
      <c r="C31" s="89"/>
      <c r="D31" s="76"/>
      <c r="E31" s="124" t="str">
        <f t="shared" si="0"/>
        <v/>
      </c>
      <c r="F31" s="6"/>
      <c r="G31" s="127" t="str">
        <f t="shared" si="1"/>
        <v/>
      </c>
    </row>
    <row r="32" spans="1:7" ht="15" customHeight="1">
      <c r="A32" s="53" t="s">
        <v>101</v>
      </c>
      <c r="B32" s="89"/>
      <c r="C32" s="89"/>
      <c r="D32" s="76"/>
      <c r="E32" s="124" t="str">
        <f t="shared" si="0"/>
        <v/>
      </c>
      <c r="F32" s="6"/>
      <c r="G32" s="127" t="str">
        <f t="shared" si="1"/>
        <v/>
      </c>
    </row>
    <row r="33" spans="1:7" ht="15" customHeight="1">
      <c r="A33" s="53" t="s">
        <v>102</v>
      </c>
      <c r="B33" s="89"/>
      <c r="C33" s="89"/>
      <c r="D33" s="76"/>
      <c r="E33" s="124" t="str">
        <f t="shared" si="0"/>
        <v/>
      </c>
      <c r="F33" s="6"/>
      <c r="G33" s="127" t="str">
        <f t="shared" si="1"/>
        <v/>
      </c>
    </row>
    <row r="34" spans="1:7" ht="15" customHeight="1">
      <c r="A34" s="53" t="s">
        <v>103</v>
      </c>
      <c r="B34" s="89"/>
      <c r="C34" s="89"/>
      <c r="D34" s="76"/>
      <c r="E34" s="124" t="str">
        <f t="shared" si="0"/>
        <v/>
      </c>
      <c r="F34" s="6"/>
      <c r="G34" s="127" t="str">
        <f t="shared" si="1"/>
        <v/>
      </c>
    </row>
    <row r="35" spans="1:7" ht="15" customHeight="1">
      <c r="A35" s="53" t="s">
        <v>104</v>
      </c>
      <c r="B35" s="89"/>
      <c r="C35" s="89"/>
      <c r="D35" s="76"/>
      <c r="E35" s="124" t="str">
        <f t="shared" si="0"/>
        <v/>
      </c>
      <c r="F35" s="6"/>
      <c r="G35" s="127" t="str">
        <f t="shared" si="1"/>
        <v/>
      </c>
    </row>
    <row r="36" spans="1:7" ht="15" customHeight="1">
      <c r="A36" s="53" t="s">
        <v>105</v>
      </c>
      <c r="B36" s="89"/>
      <c r="C36" s="89"/>
      <c r="D36" s="76"/>
      <c r="E36" s="124" t="str">
        <f t="shared" si="0"/>
        <v/>
      </c>
      <c r="F36" s="6"/>
      <c r="G36" s="127" t="str">
        <f t="shared" si="1"/>
        <v/>
      </c>
    </row>
    <row r="37" spans="1:7" ht="15" customHeight="1">
      <c r="A37" s="53" t="s">
        <v>106</v>
      </c>
      <c r="B37" s="89"/>
      <c r="C37" s="89"/>
      <c r="D37" s="76"/>
      <c r="E37" s="124" t="str">
        <f t="shared" si="0"/>
        <v/>
      </c>
      <c r="F37" s="6"/>
      <c r="G37" s="127" t="str">
        <f t="shared" si="1"/>
        <v/>
      </c>
    </row>
    <row r="38" spans="1:7" ht="15" customHeight="1">
      <c r="A38" s="53" t="s">
        <v>107</v>
      </c>
      <c r="B38" s="89"/>
      <c r="C38" s="89"/>
      <c r="D38" s="76"/>
      <c r="E38" s="124" t="str">
        <f t="shared" si="0"/>
        <v/>
      </c>
      <c r="F38" s="6"/>
      <c r="G38" s="127" t="str">
        <f t="shared" si="1"/>
        <v/>
      </c>
    </row>
    <row r="39" spans="1:7" ht="15" customHeight="1">
      <c r="A39" s="53" t="s">
        <v>108</v>
      </c>
      <c r="B39" s="89"/>
      <c r="C39" s="89"/>
      <c r="D39" s="77"/>
      <c r="E39" s="124" t="str">
        <f t="shared" si="0"/>
        <v/>
      </c>
      <c r="F39" s="6"/>
      <c r="G39" s="127" t="str">
        <f t="shared" si="1"/>
        <v/>
      </c>
    </row>
    <row r="40" spans="1:7" ht="15" customHeight="1">
      <c r="A40" s="53" t="s">
        <v>109</v>
      </c>
      <c r="B40" s="89"/>
      <c r="C40" s="89"/>
      <c r="D40" s="77"/>
      <c r="E40" s="124" t="str">
        <f t="shared" si="0"/>
        <v/>
      </c>
      <c r="F40" s="6"/>
      <c r="G40" s="127" t="str">
        <f t="shared" si="1"/>
        <v/>
      </c>
    </row>
    <row r="41" spans="1:7" ht="15" customHeight="1">
      <c r="A41" s="53" t="s">
        <v>110</v>
      </c>
      <c r="B41" s="89"/>
      <c r="C41" s="89"/>
      <c r="D41" s="77"/>
      <c r="E41" s="124" t="str">
        <f t="shared" si="0"/>
        <v/>
      </c>
      <c r="F41" s="6"/>
      <c r="G41" s="127" t="str">
        <f t="shared" si="1"/>
        <v/>
      </c>
    </row>
    <row r="42" spans="1:7" ht="15" customHeight="1">
      <c r="A42" s="53" t="s">
        <v>111</v>
      </c>
      <c r="B42" s="89"/>
      <c r="C42" s="89"/>
      <c r="D42" s="77"/>
      <c r="E42" s="124" t="str">
        <f t="shared" si="0"/>
        <v/>
      </c>
      <c r="F42" s="6"/>
      <c r="G42" s="127" t="str">
        <f t="shared" si="1"/>
        <v/>
      </c>
    </row>
    <row r="43" spans="1:7" ht="15" customHeight="1">
      <c r="A43" s="53" t="s">
        <v>112</v>
      </c>
      <c r="B43" s="89"/>
      <c r="C43" s="89"/>
      <c r="D43" s="77"/>
      <c r="E43" s="124" t="str">
        <f t="shared" si="0"/>
        <v/>
      </c>
      <c r="F43" s="6"/>
      <c r="G43" s="127" t="str">
        <f t="shared" si="1"/>
        <v/>
      </c>
    </row>
    <row r="44" spans="1:7" ht="15" customHeight="1">
      <c r="A44" s="53" t="s">
        <v>113</v>
      </c>
      <c r="B44" s="89"/>
      <c r="C44" s="89"/>
      <c r="D44" s="77"/>
      <c r="E44" s="124" t="str">
        <f t="shared" si="0"/>
        <v/>
      </c>
      <c r="F44" s="6"/>
      <c r="G44" s="127" t="str">
        <f t="shared" si="1"/>
        <v/>
      </c>
    </row>
    <row r="45" spans="1:7" ht="15" customHeight="1">
      <c r="A45" s="53" t="s">
        <v>114</v>
      </c>
      <c r="B45" s="89"/>
      <c r="C45" s="89"/>
      <c r="D45" s="77"/>
      <c r="E45" s="124" t="str">
        <f t="shared" si="0"/>
        <v/>
      </c>
      <c r="F45" s="6"/>
      <c r="G45" s="127" t="str">
        <f t="shared" si="1"/>
        <v/>
      </c>
    </row>
    <row r="46" spans="1:7" ht="15" customHeight="1">
      <c r="A46" s="53" t="s">
        <v>115</v>
      </c>
      <c r="B46" s="89"/>
      <c r="C46" s="89"/>
      <c r="D46" s="77"/>
      <c r="E46" s="124" t="str">
        <f t="shared" si="0"/>
        <v/>
      </c>
      <c r="F46" s="6"/>
      <c r="G46" s="127" t="str">
        <f t="shared" si="1"/>
        <v/>
      </c>
    </row>
    <row r="47" spans="1:7" ht="15" customHeight="1">
      <c r="A47" s="53" t="s">
        <v>116</v>
      </c>
      <c r="B47" s="89"/>
      <c r="C47" s="89"/>
      <c r="D47" s="77"/>
      <c r="E47" s="124" t="str">
        <f t="shared" si="0"/>
        <v/>
      </c>
      <c r="F47" s="6"/>
      <c r="G47" s="127" t="str">
        <f t="shared" si="1"/>
        <v/>
      </c>
    </row>
    <row r="48" spans="1:7" ht="15" customHeight="1">
      <c r="A48" s="54" t="s">
        <v>117</v>
      </c>
      <c r="B48" s="90"/>
      <c r="C48" s="90"/>
      <c r="D48" s="78"/>
      <c r="E48" s="125" t="str">
        <f t="shared" si="0"/>
        <v/>
      </c>
      <c r="F48" s="7"/>
      <c r="G48" s="127" t="str">
        <f t="shared" si="1"/>
        <v/>
      </c>
    </row>
    <row r="52" spans="1:2">
      <c r="A52">
        <v>6</v>
      </c>
      <c r="B52" t="s">
        <v>70</v>
      </c>
    </row>
    <row r="53" spans="1:2">
      <c r="A53">
        <v>7</v>
      </c>
      <c r="B53" t="s">
        <v>71</v>
      </c>
    </row>
    <row r="54" spans="1:2">
      <c r="A54">
        <v>8</v>
      </c>
      <c r="B54" t="s">
        <v>72</v>
      </c>
    </row>
    <row r="55" spans="1:2">
      <c r="A55">
        <v>9</v>
      </c>
      <c r="B55" t="s">
        <v>73</v>
      </c>
    </row>
    <row r="56" spans="1:2">
      <c r="A56">
        <v>10</v>
      </c>
      <c r="B56" t="s">
        <v>74</v>
      </c>
    </row>
    <row r="57" spans="1:2">
      <c r="A57">
        <v>11</v>
      </c>
      <c r="B57" t="s">
        <v>75</v>
      </c>
    </row>
    <row r="58" spans="1:2">
      <c r="A58">
        <v>12</v>
      </c>
      <c r="B58" t="s">
        <v>76</v>
      </c>
    </row>
    <row r="59" spans="1:2">
      <c r="A59">
        <v>13</v>
      </c>
      <c r="B59" t="s">
        <v>77</v>
      </c>
    </row>
    <row r="60" spans="1:2">
      <c r="A60">
        <v>14</v>
      </c>
      <c r="B60" t="s">
        <v>78</v>
      </c>
    </row>
    <row r="61" spans="1:2">
      <c r="A61">
        <v>15</v>
      </c>
      <c r="B61" s="74">
        <v>1</v>
      </c>
    </row>
    <row r="62" spans="1:2">
      <c r="A62">
        <v>16</v>
      </c>
      <c r="B62" s="74">
        <v>2</v>
      </c>
    </row>
    <row r="63" spans="1:2">
      <c r="A63">
        <v>17</v>
      </c>
      <c r="B63" s="74">
        <v>3</v>
      </c>
    </row>
    <row r="65" spans="1:1">
      <c r="A65">
        <f>DATEDIF(D18,DATE($I$2,4,1),"Y")</f>
        <v>17</v>
      </c>
    </row>
    <row r="66" spans="1:1">
      <c r="A66">
        <f t="shared" ref="A66:A95" si="2">DATEDIF(D19,DATE($I$2,4,1),"Y")</f>
        <v>125</v>
      </c>
    </row>
    <row r="67" spans="1:1">
      <c r="A67">
        <f t="shared" si="2"/>
        <v>125</v>
      </c>
    </row>
    <row r="68" spans="1:1">
      <c r="A68">
        <f t="shared" si="2"/>
        <v>125</v>
      </c>
    </row>
    <row r="69" spans="1:1">
      <c r="A69">
        <f t="shared" si="2"/>
        <v>125</v>
      </c>
    </row>
    <row r="70" spans="1:1">
      <c r="A70">
        <f t="shared" si="2"/>
        <v>125</v>
      </c>
    </row>
    <row r="71" spans="1:1">
      <c r="A71">
        <f t="shared" si="2"/>
        <v>125</v>
      </c>
    </row>
    <row r="72" spans="1:1">
      <c r="A72">
        <f t="shared" si="2"/>
        <v>125</v>
      </c>
    </row>
    <row r="73" spans="1:1">
      <c r="A73">
        <f t="shared" si="2"/>
        <v>125</v>
      </c>
    </row>
    <row r="74" spans="1:1">
      <c r="A74">
        <f t="shared" si="2"/>
        <v>125</v>
      </c>
    </row>
    <row r="75" spans="1:1">
      <c r="A75">
        <f t="shared" si="2"/>
        <v>125</v>
      </c>
    </row>
    <row r="76" spans="1:1">
      <c r="A76">
        <f t="shared" si="2"/>
        <v>125</v>
      </c>
    </row>
    <row r="77" spans="1:1">
      <c r="A77">
        <f t="shared" si="2"/>
        <v>125</v>
      </c>
    </row>
    <row r="78" spans="1:1">
      <c r="A78">
        <f t="shared" si="2"/>
        <v>125</v>
      </c>
    </row>
    <row r="79" spans="1:1">
      <c r="A79">
        <f t="shared" si="2"/>
        <v>125</v>
      </c>
    </row>
    <row r="80" spans="1:1">
      <c r="A80">
        <f t="shared" si="2"/>
        <v>125</v>
      </c>
    </row>
    <row r="81" spans="1:1">
      <c r="A81">
        <f t="shared" si="2"/>
        <v>125</v>
      </c>
    </row>
    <row r="82" spans="1:1">
      <c r="A82">
        <f t="shared" si="2"/>
        <v>125</v>
      </c>
    </row>
    <row r="83" spans="1:1">
      <c r="A83">
        <f t="shared" si="2"/>
        <v>125</v>
      </c>
    </row>
    <row r="84" spans="1:1">
      <c r="A84">
        <f t="shared" si="2"/>
        <v>125</v>
      </c>
    </row>
    <row r="85" spans="1:1">
      <c r="A85">
        <f t="shared" si="2"/>
        <v>125</v>
      </c>
    </row>
    <row r="86" spans="1:1">
      <c r="A86">
        <f t="shared" si="2"/>
        <v>125</v>
      </c>
    </row>
    <row r="87" spans="1:1">
      <c r="A87">
        <f t="shared" si="2"/>
        <v>125</v>
      </c>
    </row>
    <row r="88" spans="1:1">
      <c r="A88">
        <f t="shared" si="2"/>
        <v>125</v>
      </c>
    </row>
    <row r="89" spans="1:1">
      <c r="A89">
        <f t="shared" si="2"/>
        <v>125</v>
      </c>
    </row>
    <row r="90" spans="1:1">
      <c r="A90">
        <f t="shared" si="2"/>
        <v>125</v>
      </c>
    </row>
    <row r="91" spans="1:1">
      <c r="A91">
        <f t="shared" si="2"/>
        <v>125</v>
      </c>
    </row>
    <row r="92" spans="1:1">
      <c r="A92">
        <f t="shared" si="2"/>
        <v>125</v>
      </c>
    </row>
    <row r="93" spans="1:1">
      <c r="A93">
        <f t="shared" si="2"/>
        <v>125</v>
      </c>
    </row>
    <row r="94" spans="1:1">
      <c r="A94">
        <f t="shared" si="2"/>
        <v>125</v>
      </c>
    </row>
    <row r="95" spans="1:1">
      <c r="A95">
        <f t="shared" si="2"/>
        <v>125</v>
      </c>
    </row>
  </sheetData>
  <sheetProtection algorithmName="SHA-512" hashValue="2mEWbodr7Di/5BURXvM4S/8B2oN6KzYlP3jf17w5DlMFtXTtO6fRTLniXUpmPAHtVKSeV2Ko+R2J5iA8sBLUvA==" saltValue="2qPyRE7SGTb1G9Sdy/klDQ==" spinCount="100000" sheet="1" selectLockedCells="1"/>
  <protectedRanges>
    <protectedRange sqref="B3 B5 B10:F14 B19:F48" name="範囲1"/>
  </protectedRanges>
  <mergeCells count="15">
    <mergeCell ref="B3:C3"/>
    <mergeCell ref="D8:E8"/>
    <mergeCell ref="D10:E10"/>
    <mergeCell ref="D11:E11"/>
    <mergeCell ref="D12:E12"/>
    <mergeCell ref="C5:C6"/>
    <mergeCell ref="D9:E9"/>
    <mergeCell ref="F9:G9"/>
    <mergeCell ref="D13:E13"/>
    <mergeCell ref="D14:E14"/>
    <mergeCell ref="F10:G10"/>
    <mergeCell ref="F11:G11"/>
    <mergeCell ref="F12:G12"/>
    <mergeCell ref="F13:G13"/>
    <mergeCell ref="F14:G14"/>
  </mergeCells>
  <phoneticPr fontId="2"/>
  <dataValidations count="4">
    <dataValidation type="list" allowBlank="1" showInputMessage="1" showErrorMessage="1" sqref="E3" xr:uid="{00000000-0002-0000-0000-000000000000}">
      <formula1>$I$3:$I$4</formula1>
    </dataValidation>
    <dataValidation type="list" allowBlank="1" showInputMessage="1" showErrorMessage="1" sqref="C10:C14" xr:uid="{00000000-0002-0000-0000-000001000000}">
      <formula1>$J$2:$J$4</formula1>
    </dataValidation>
    <dataValidation type="list" allowBlank="1" showInputMessage="1" showErrorMessage="1" sqref="C9" xr:uid="{00000000-0002-0000-0000-000002000000}">
      <formula1>$J$3:$J$4</formula1>
    </dataValidation>
    <dataValidation type="list" allowBlank="1" showInputMessage="1" showErrorMessage="1" sqref="E5" xr:uid="{00000000-0002-0000-0000-000003000000}">
      <formula1>$K$3:$K$4</formula1>
    </dataValidation>
  </dataValidations>
  <pageMargins left="0.7" right="0.7" top="0.75" bottom="0.75" header="0.3" footer="0.3"/>
  <pageSetup paperSize="9" scale="85"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9"/>
  <sheetViews>
    <sheetView view="pageBreakPreview" zoomScaleNormal="100" zoomScaleSheetLayoutView="100" workbookViewId="0">
      <selection activeCell="D7" sqref="D7"/>
    </sheetView>
  </sheetViews>
  <sheetFormatPr defaultColWidth="9" defaultRowHeight="13.5"/>
  <cols>
    <col min="1" max="1" width="4.375" style="8" bestFit="1" customWidth="1"/>
    <col min="2" max="2" width="6.875" style="8" customWidth="1"/>
    <col min="3" max="3" width="8.125" style="8" customWidth="1"/>
    <col min="4" max="4" width="4.625" style="8" customWidth="1"/>
    <col min="5" max="5" width="16.625" style="8" customWidth="1"/>
    <col min="6" max="6" width="5.875" style="8" bestFit="1" customWidth="1"/>
    <col min="7" max="7" width="5.25" style="8" customWidth="1"/>
    <col min="8" max="8" width="8.125" style="8" customWidth="1"/>
    <col min="9" max="9" width="4.625" style="8" customWidth="1"/>
    <col min="10" max="10" width="16.625" style="8" customWidth="1"/>
    <col min="11" max="11" width="5.25" style="8" bestFit="1" customWidth="1"/>
    <col min="12" max="12" width="3" style="8" customWidth="1"/>
    <col min="13" max="16384" width="9" style="8"/>
  </cols>
  <sheetData>
    <row r="1" spans="1:16" ht="17.25">
      <c r="C1" s="143" t="s">
        <v>69</v>
      </c>
      <c r="D1" s="143"/>
      <c r="E1" s="143"/>
      <c r="F1" s="143"/>
      <c r="G1" s="143"/>
      <c r="H1" s="143"/>
      <c r="I1" s="143"/>
      <c r="J1" s="143"/>
      <c r="K1" s="22"/>
    </row>
    <row r="2" spans="1:16" ht="17.25">
      <c r="C2" s="143" t="s">
        <v>33</v>
      </c>
      <c r="D2" s="143"/>
      <c r="E2" s="143"/>
      <c r="F2" s="143"/>
      <c r="G2" s="143"/>
      <c r="H2" s="143"/>
      <c r="I2" s="143"/>
      <c r="J2" s="143"/>
      <c r="K2" s="22"/>
    </row>
    <row r="4" spans="1:16" ht="24">
      <c r="C4" s="23" t="s">
        <v>48</v>
      </c>
      <c r="D4" s="144">
        <f>名簿!B3</f>
        <v>0</v>
      </c>
      <c r="E4" s="145"/>
      <c r="F4" s="145"/>
      <c r="G4" s="146"/>
      <c r="J4" s="11">
        <f>名簿!E3</f>
        <v>0</v>
      </c>
      <c r="K4" s="11"/>
    </row>
    <row r="6" spans="1:16">
      <c r="C6" s="24"/>
      <c r="D6" s="24" t="s">
        <v>31</v>
      </c>
      <c r="E6" s="25" t="s">
        <v>1</v>
      </c>
      <c r="F6" s="26"/>
    </row>
    <row r="7" spans="1:16">
      <c r="C7" s="24" t="s">
        <v>9</v>
      </c>
      <c r="D7" s="1"/>
      <c r="E7" s="27" t="str">
        <f>IF(D7="","",VLOOKUP(D7,名簿!$A$10:$B$14,2,FALSE))</f>
        <v/>
      </c>
      <c r="F7" s="28"/>
    </row>
    <row r="8" spans="1:16">
      <c r="C8" s="24" t="s">
        <v>35</v>
      </c>
      <c r="D8" s="1"/>
      <c r="E8" s="27" t="str">
        <f>IF(D8="","",VLOOKUP(D8,名簿!$A$10:$B$14,2,FALSE))</f>
        <v/>
      </c>
      <c r="F8" s="62" t="str">
        <f>IF(名簿!E5=1,"","印")</f>
        <v/>
      </c>
    </row>
    <row r="10" spans="1:16">
      <c r="C10" s="24" t="s">
        <v>34</v>
      </c>
      <c r="D10" s="24" t="s">
        <v>36</v>
      </c>
      <c r="E10" s="144" t="str">
        <f>IF(C11="","",VLOOKUP($C$11,名簿!$A$10:$F$14,4))</f>
        <v/>
      </c>
      <c r="F10" s="145"/>
      <c r="G10" s="145"/>
      <c r="H10" s="146"/>
    </row>
    <row r="11" spans="1:16">
      <c r="C11" s="1"/>
      <c r="D11" s="24" t="s">
        <v>38</v>
      </c>
      <c r="E11" s="144" t="str">
        <f>IF(C11="","",VLOOKUP($C$11,名簿!$A$10:$F$14,6))</f>
        <v/>
      </c>
      <c r="F11" s="145"/>
      <c r="G11" s="145"/>
      <c r="H11" s="146"/>
    </row>
    <row r="12" spans="1:16">
      <c r="C12" s="8" t="s">
        <v>86</v>
      </c>
      <c r="M12" s="8">
        <f>D4</f>
        <v>0</v>
      </c>
      <c r="P12" s="8">
        <f>J4</f>
        <v>0</v>
      </c>
    </row>
    <row r="13" spans="1:16">
      <c r="A13" s="8" t="s">
        <v>128</v>
      </c>
      <c r="C13" s="79" t="s">
        <v>37</v>
      </c>
      <c r="D13" s="24" t="s">
        <v>31</v>
      </c>
      <c r="E13" s="24" t="s">
        <v>1</v>
      </c>
      <c r="F13" s="29" t="s">
        <v>55</v>
      </c>
      <c r="H13" s="24" t="s">
        <v>37</v>
      </c>
      <c r="I13" s="24" t="s">
        <v>31</v>
      </c>
      <c r="J13" s="24" t="s">
        <v>1</v>
      </c>
      <c r="K13" s="29" t="s">
        <v>55</v>
      </c>
      <c r="M13" s="8">
        <v>1</v>
      </c>
      <c r="N13" s="8" t="str">
        <f>E15</f>
        <v/>
      </c>
    </row>
    <row r="14" spans="1:16">
      <c r="A14" s="8" t="s">
        <v>88</v>
      </c>
      <c r="B14" s="8" t="str">
        <f>IF(名簿!B19="","",名簿!B19)</f>
        <v/>
      </c>
      <c r="C14" s="148">
        <v>1</v>
      </c>
      <c r="D14" s="152"/>
      <c r="E14" s="83" t="str">
        <f>IF(D14="","",VLOOKUP(D14,名簿!$A$19:$C$48,3,FALSE))</f>
        <v/>
      </c>
      <c r="F14" s="154" t="str">
        <f>IF(E15="","",VLOOKUP(D14,名簿!$A$19:$E$48,5,FALSE))</f>
        <v/>
      </c>
      <c r="H14" s="150">
        <v>16</v>
      </c>
      <c r="I14" s="152"/>
      <c r="J14" s="84" t="str">
        <f>IF(I14="","",VLOOKUP(I14,名簿!$A$19:$C$48,3,FALSE))</f>
        <v/>
      </c>
      <c r="K14" s="154" t="str">
        <f>IF(J15="","",VLOOKUP(I14,名簿!$A$19:$E$48,5,FALSE))</f>
        <v/>
      </c>
      <c r="M14" s="8">
        <v>2</v>
      </c>
      <c r="N14" s="8" t="str">
        <f>E17</f>
        <v/>
      </c>
    </row>
    <row r="15" spans="1:16" ht="21.95" customHeight="1">
      <c r="A15" s="8" t="s">
        <v>89</v>
      </c>
      <c r="B15" s="8" t="str">
        <f>IF(名簿!B20="","",名簿!B20)</f>
        <v/>
      </c>
      <c r="C15" s="149"/>
      <c r="D15" s="153"/>
      <c r="E15" s="82" t="str">
        <f>IF(D14="","",VLOOKUP(D14,名簿!$A$19:$C$48,2,FALSE))</f>
        <v/>
      </c>
      <c r="F15" s="155"/>
      <c r="H15" s="151"/>
      <c r="I15" s="153"/>
      <c r="J15" s="85" t="str">
        <f>IF(I14="","",VLOOKUP(I14,名簿!$A$19:$C$48,2,FALSE))</f>
        <v/>
      </c>
      <c r="K15" s="155"/>
      <c r="M15" s="8">
        <v>3</v>
      </c>
      <c r="N15" s="8" t="str">
        <f>E19</f>
        <v/>
      </c>
    </row>
    <row r="16" spans="1:16" ht="12.95" customHeight="1">
      <c r="A16" s="8" t="s">
        <v>90</v>
      </c>
      <c r="B16" s="8" t="str">
        <f>IF(名簿!B21="","",名簿!B21)</f>
        <v/>
      </c>
      <c r="C16" s="150">
        <v>2</v>
      </c>
      <c r="D16" s="152"/>
      <c r="E16" s="84" t="str">
        <f>IF(D16="","",VLOOKUP(D16,名簿!$A$19:$C$48,3,FALSE))</f>
        <v/>
      </c>
      <c r="F16" s="154" t="str">
        <f>IF(E17="","",VLOOKUP(D16,名簿!$A$19:$E$48,5,FALSE))</f>
        <v/>
      </c>
      <c r="H16" s="150">
        <v>17</v>
      </c>
      <c r="I16" s="152"/>
      <c r="J16" s="83" t="str">
        <f>IF(I16="","",VLOOKUP(I16,名簿!$A$19:$C$48,3,FALSE))</f>
        <v/>
      </c>
      <c r="K16" s="154" t="str">
        <f>IF(J17="","",VLOOKUP(I16,名簿!$A$19:$E$48,5,FALSE))</f>
        <v/>
      </c>
      <c r="M16" s="8">
        <v>4</v>
      </c>
      <c r="N16" s="8" t="str">
        <f>E21</f>
        <v/>
      </c>
    </row>
    <row r="17" spans="1:14" ht="21.95" customHeight="1">
      <c r="A17" s="8" t="s">
        <v>91</v>
      </c>
      <c r="B17" s="8" t="str">
        <f>IF(名簿!B22="","",名簿!B22)</f>
        <v/>
      </c>
      <c r="C17" s="151"/>
      <c r="D17" s="153"/>
      <c r="E17" s="85" t="str">
        <f>IF(D16="","",VLOOKUP(D16,名簿!$A$19:$C$48,2,FALSE))</f>
        <v/>
      </c>
      <c r="F17" s="155"/>
      <c r="H17" s="151"/>
      <c r="I17" s="153"/>
      <c r="J17" s="82" t="str">
        <f>IF(I16="","",VLOOKUP(I16,名簿!$A$19:$C$48,2,FALSE))</f>
        <v/>
      </c>
      <c r="K17" s="155"/>
      <c r="M17" s="8">
        <v>5</v>
      </c>
      <c r="N17" s="8" t="str">
        <f>E23</f>
        <v/>
      </c>
    </row>
    <row r="18" spans="1:14" ht="12.95" customHeight="1">
      <c r="A18" s="8" t="s">
        <v>92</v>
      </c>
      <c r="B18" s="8" t="str">
        <f>IF(名簿!B23="","",名簿!B23)</f>
        <v/>
      </c>
      <c r="C18" s="150">
        <v>3</v>
      </c>
      <c r="D18" s="152"/>
      <c r="E18" s="83" t="str">
        <f>IF(D18="","",VLOOKUP(D18,名簿!$A$19:$C$48,3,FALSE))</f>
        <v/>
      </c>
      <c r="F18" s="154" t="str">
        <f>IF(E19="","",VLOOKUP(D18,名簿!$A$19:$E$48,5,FALSE))</f>
        <v/>
      </c>
      <c r="H18" s="150">
        <v>18</v>
      </c>
      <c r="I18" s="152"/>
      <c r="J18" s="84" t="str">
        <f>IF(I18="","",VLOOKUP(I18,名簿!$A$19:$C$48,3,FALSE))</f>
        <v/>
      </c>
      <c r="K18" s="154" t="str">
        <f>IF(J19="","",VLOOKUP(I18,名簿!$A$19:$E$48,5,FALSE))</f>
        <v/>
      </c>
      <c r="M18" s="8">
        <v>6</v>
      </c>
      <c r="N18" s="8" t="str">
        <f>E25</f>
        <v/>
      </c>
    </row>
    <row r="19" spans="1:14" ht="21.95" customHeight="1">
      <c r="A19" s="8" t="s">
        <v>93</v>
      </c>
      <c r="B19" s="8" t="str">
        <f>IF(名簿!B24="","",名簿!B24)</f>
        <v/>
      </c>
      <c r="C19" s="151"/>
      <c r="D19" s="153"/>
      <c r="E19" s="82" t="str">
        <f>IF(D18="","",VLOOKUP(D18,名簿!$A$19:$C$48,2,FALSE))</f>
        <v/>
      </c>
      <c r="F19" s="155"/>
      <c r="H19" s="151"/>
      <c r="I19" s="153"/>
      <c r="J19" s="85" t="str">
        <f>IF(I18="","",VLOOKUP(I18,名簿!$A$19:$C$48,2,FALSE))</f>
        <v/>
      </c>
      <c r="K19" s="155"/>
      <c r="M19" s="8">
        <v>7</v>
      </c>
      <c r="N19" s="8" t="str">
        <f>E27</f>
        <v/>
      </c>
    </row>
    <row r="20" spans="1:14" ht="12.95" customHeight="1">
      <c r="A20" s="8" t="s">
        <v>94</v>
      </c>
      <c r="B20" s="8" t="str">
        <f>IF(名簿!B25="","",名簿!B25)</f>
        <v/>
      </c>
      <c r="C20" s="150">
        <v>4</v>
      </c>
      <c r="D20" s="152"/>
      <c r="E20" s="84" t="str">
        <f>IF(D20="","",VLOOKUP(D20,名簿!$A$19:$C$48,3,FALSE))</f>
        <v/>
      </c>
      <c r="F20" s="154" t="str">
        <f>IF(E21="","",VLOOKUP(D20,名簿!$A$19:$E$48,5,FALSE))</f>
        <v/>
      </c>
      <c r="H20" s="150">
        <v>19</v>
      </c>
      <c r="I20" s="152"/>
      <c r="J20" s="84" t="str">
        <f>IF(I20="","",VLOOKUP(I20,名簿!$A$19:$C$48,3,FALSE))</f>
        <v/>
      </c>
      <c r="K20" s="154" t="str">
        <f>IF(J21="","",VLOOKUP(I20,名簿!$A$19:$E$48,5,FALSE))</f>
        <v/>
      </c>
      <c r="M20" s="8">
        <v>8</v>
      </c>
      <c r="N20" s="8" t="str">
        <f>E29</f>
        <v/>
      </c>
    </row>
    <row r="21" spans="1:14" ht="21.95" customHeight="1">
      <c r="A21" s="8" t="s">
        <v>95</v>
      </c>
      <c r="B21" s="8" t="str">
        <f>IF(名簿!B26="","",名簿!B26)</f>
        <v/>
      </c>
      <c r="C21" s="151"/>
      <c r="D21" s="153"/>
      <c r="E21" s="85" t="str">
        <f>IF(D20="","",VLOOKUP(D20,名簿!$A$19:$C$48,2,FALSE))</f>
        <v/>
      </c>
      <c r="F21" s="155"/>
      <c r="H21" s="151"/>
      <c r="I21" s="153"/>
      <c r="J21" s="85" t="str">
        <f>IF(I20="","",VLOOKUP(I20,名簿!$A$19:$C$48,2,FALSE))</f>
        <v/>
      </c>
      <c r="K21" s="155"/>
      <c r="M21" s="8">
        <v>9</v>
      </c>
      <c r="N21" s="8" t="str">
        <f>E31</f>
        <v/>
      </c>
    </row>
    <row r="22" spans="1:14" ht="12.95" customHeight="1">
      <c r="A22" s="8" t="s">
        <v>96</v>
      </c>
      <c r="B22" s="8" t="str">
        <f>IF(名簿!B27="","",名簿!B27)</f>
        <v/>
      </c>
      <c r="C22" s="150">
        <v>5</v>
      </c>
      <c r="D22" s="152"/>
      <c r="E22" s="81" t="str">
        <f>IF(D22="","",VLOOKUP(D22,名簿!$A$19:$C$48,3,FALSE))</f>
        <v/>
      </c>
      <c r="F22" s="154" t="str">
        <f>IF(E23="","",VLOOKUP(D22,名簿!$A$19:$E$48,5,FALSE))</f>
        <v/>
      </c>
      <c r="H22" s="150">
        <v>20</v>
      </c>
      <c r="I22" s="152"/>
      <c r="J22" s="83" t="str">
        <f>IF(I22="","",VLOOKUP(I22,名簿!$A$19:$C$48,3,FALSE))</f>
        <v/>
      </c>
      <c r="K22" s="154" t="str">
        <f>IF(J23="","",VLOOKUP(I22,名簿!$A$19:$E$48,5,FALSE))</f>
        <v/>
      </c>
      <c r="M22" s="8">
        <v>10</v>
      </c>
      <c r="N22" s="8" t="str">
        <f>E33</f>
        <v/>
      </c>
    </row>
    <row r="23" spans="1:14" ht="21.95" customHeight="1">
      <c r="A23" s="8" t="s">
        <v>97</v>
      </c>
      <c r="B23" s="8" t="str">
        <f>IF(名簿!B28="","",名簿!B28)</f>
        <v/>
      </c>
      <c r="C23" s="151"/>
      <c r="D23" s="153"/>
      <c r="E23" s="80" t="str">
        <f>IF(D22="","",VLOOKUP(D22,名簿!$A$19:$C$48,2,FALSE))</f>
        <v/>
      </c>
      <c r="F23" s="155"/>
      <c r="H23" s="151"/>
      <c r="I23" s="153"/>
      <c r="J23" s="82" t="str">
        <f>IF(I22="","",VLOOKUP(I22,名簿!$A$19:$C$48,2,FALSE))</f>
        <v/>
      </c>
      <c r="K23" s="155"/>
      <c r="M23" s="8">
        <v>11</v>
      </c>
      <c r="N23" s="8" t="str">
        <f>E35</f>
        <v/>
      </c>
    </row>
    <row r="24" spans="1:14" ht="12.95" customHeight="1">
      <c r="A24" s="8" t="s">
        <v>98</v>
      </c>
      <c r="B24" s="8" t="str">
        <f>IF(名簿!B29="","",名簿!B29)</f>
        <v/>
      </c>
      <c r="C24" s="150">
        <v>6</v>
      </c>
      <c r="D24" s="152"/>
      <c r="E24" s="83" t="str">
        <f>IF(D24="","",VLOOKUP(D24,名簿!$A$19:$C$48,3,FALSE))</f>
        <v/>
      </c>
      <c r="F24" s="154" t="str">
        <f>IF(E25="","",VLOOKUP(D24,名簿!$A$19:$E$48,5,FALSE))</f>
        <v/>
      </c>
      <c r="H24" s="150">
        <v>21</v>
      </c>
      <c r="I24" s="152"/>
      <c r="J24" s="81" t="str">
        <f>IF(I24="","",VLOOKUP(I24,名簿!$A$19:$C$48,3,FALSE))</f>
        <v/>
      </c>
      <c r="K24" s="154" t="str">
        <f>IF(J25="","",VLOOKUP(I24,名簿!$A$19:$E$48,5,FALSE))</f>
        <v/>
      </c>
      <c r="M24" s="8">
        <v>12</v>
      </c>
      <c r="N24" s="8" t="str">
        <f>E37</f>
        <v/>
      </c>
    </row>
    <row r="25" spans="1:14" ht="21.95" customHeight="1">
      <c r="A25" s="8" t="s">
        <v>99</v>
      </c>
      <c r="B25" s="8" t="str">
        <f>IF(名簿!B30="","",名簿!B30)</f>
        <v/>
      </c>
      <c r="C25" s="151"/>
      <c r="D25" s="153"/>
      <c r="E25" s="82" t="str">
        <f>IF(D24="","",VLOOKUP(D24,名簿!$A$19:$C$48,2,FALSE))</f>
        <v/>
      </c>
      <c r="F25" s="155"/>
      <c r="H25" s="151"/>
      <c r="I25" s="153"/>
      <c r="J25" s="80" t="str">
        <f>IF(I24="","",VLOOKUP(I24,名簿!$A$19:$C$48,2,FALSE))</f>
        <v/>
      </c>
      <c r="K25" s="155"/>
      <c r="M25" s="8">
        <v>13</v>
      </c>
      <c r="N25" s="8" t="str">
        <f>E39</f>
        <v/>
      </c>
    </row>
    <row r="26" spans="1:14" ht="12.95" customHeight="1">
      <c r="A26" s="8" t="s">
        <v>100</v>
      </c>
      <c r="B26" s="8" t="str">
        <f>IF(名簿!B31="","",名簿!B31)</f>
        <v/>
      </c>
      <c r="C26" s="150">
        <v>7</v>
      </c>
      <c r="D26" s="152"/>
      <c r="E26" s="84" t="str">
        <f>IF(D26="","",VLOOKUP(D26,名簿!$A$19:$C$48,3,FALSE))</f>
        <v/>
      </c>
      <c r="F26" s="154" t="str">
        <f>IF(E27="","",VLOOKUP(D26,名簿!$A$19:$E$48,5,FALSE))</f>
        <v/>
      </c>
      <c r="H26" s="150">
        <v>22</v>
      </c>
      <c r="I26" s="152"/>
      <c r="J26" s="84" t="str">
        <f>IF(I26="","",VLOOKUP(I26,名簿!$A$19:$C$48,3,FALSE))</f>
        <v/>
      </c>
      <c r="K26" s="154" t="str">
        <f>IF(J27="","",VLOOKUP(I26,名簿!$A$19:$E$48,5,FALSE))</f>
        <v/>
      </c>
      <c r="M26" s="8">
        <v>14</v>
      </c>
      <c r="N26" s="8" t="str">
        <f>E41</f>
        <v/>
      </c>
    </row>
    <row r="27" spans="1:14" ht="21.95" customHeight="1">
      <c r="A27" s="8" t="s">
        <v>101</v>
      </c>
      <c r="B27" s="8" t="str">
        <f>IF(名簿!B32="","",名簿!B32)</f>
        <v/>
      </c>
      <c r="C27" s="151"/>
      <c r="D27" s="153"/>
      <c r="E27" s="85" t="str">
        <f>IF(D26="","",VLOOKUP(D26,名簿!$A$19:$C$48,2,FALSE))</f>
        <v/>
      </c>
      <c r="F27" s="155"/>
      <c r="H27" s="151"/>
      <c r="I27" s="153"/>
      <c r="J27" s="85" t="str">
        <f>IF(I26="","",VLOOKUP(I26,名簿!$A$19:$C$48,2,FALSE))</f>
        <v/>
      </c>
      <c r="K27" s="155"/>
      <c r="M27" s="8">
        <v>15</v>
      </c>
      <c r="N27" s="8" t="str">
        <f>E43</f>
        <v/>
      </c>
    </row>
    <row r="28" spans="1:14" ht="12.95" customHeight="1">
      <c r="A28" s="8" t="s">
        <v>102</v>
      </c>
      <c r="B28" s="8" t="str">
        <f>IF(名簿!B33="","",名簿!B33)</f>
        <v/>
      </c>
      <c r="C28" s="150">
        <v>8</v>
      </c>
      <c r="D28" s="152"/>
      <c r="E28" s="84" t="str">
        <f>IF(D28="","",VLOOKUP(D28,名簿!$A$19:$C$48,3,FALSE))</f>
        <v/>
      </c>
      <c r="F28" s="154" t="str">
        <f>IF(E29="","",VLOOKUP(D28,名簿!$A$19:$E$48,5,FALSE))</f>
        <v/>
      </c>
      <c r="H28" s="150">
        <v>23</v>
      </c>
      <c r="I28" s="152"/>
      <c r="J28" s="83" t="str">
        <f>IF(I28="","",VLOOKUP(I28,名簿!$A$19:$C$48,3,FALSE))</f>
        <v/>
      </c>
      <c r="K28" s="154" t="str">
        <f>IF(J29="","",VLOOKUP(I28,名簿!$A$19:$E$48,5,FALSE))</f>
        <v/>
      </c>
      <c r="M28" s="8">
        <v>16</v>
      </c>
      <c r="N28" s="8" t="str">
        <f>J15</f>
        <v/>
      </c>
    </row>
    <row r="29" spans="1:14" ht="21.95" customHeight="1">
      <c r="A29" s="8" t="s">
        <v>103</v>
      </c>
      <c r="B29" s="8" t="str">
        <f>IF(名簿!B34="","",名簿!B34)</f>
        <v/>
      </c>
      <c r="C29" s="151"/>
      <c r="D29" s="153"/>
      <c r="E29" s="85" t="str">
        <f>IF(D28="","",VLOOKUP(D28,名簿!$A$19:$C$48,2,FALSE))</f>
        <v/>
      </c>
      <c r="F29" s="155"/>
      <c r="H29" s="151"/>
      <c r="I29" s="153"/>
      <c r="J29" s="82" t="str">
        <f>IF(I28="","",VLOOKUP(I28,名簿!$A$19:$C$48,2,FALSE))</f>
        <v/>
      </c>
      <c r="K29" s="155"/>
      <c r="M29" s="8">
        <v>17</v>
      </c>
      <c r="N29" s="8" t="str">
        <f t="shared" ref="N29" si="0">J17</f>
        <v/>
      </c>
    </row>
    <row r="30" spans="1:14" ht="12.95" customHeight="1">
      <c r="A30" s="8" t="s">
        <v>104</v>
      </c>
      <c r="B30" s="8" t="str">
        <f>IF(名簿!B35="","",名簿!B35)</f>
        <v/>
      </c>
      <c r="C30" s="150">
        <v>9</v>
      </c>
      <c r="D30" s="152"/>
      <c r="E30" s="84" t="str">
        <f>IF(D30="","",VLOOKUP(D30,名簿!$A$19:$C$48,3,FALSE))</f>
        <v/>
      </c>
      <c r="F30" s="154" t="str">
        <f>IF(E31="","",VLOOKUP(D30,名簿!$A$19:$E$48,5,FALSE))</f>
        <v/>
      </c>
      <c r="H30" s="150">
        <v>24</v>
      </c>
      <c r="I30" s="152"/>
      <c r="J30" s="84" t="str">
        <f>IF(I30="","",VLOOKUP(I30,名簿!$A$19:$C$48,3,FALSE))</f>
        <v/>
      </c>
      <c r="K30" s="154" t="str">
        <f>IF(J31="","",VLOOKUP(I30,名簿!$A$19:$E$48,5,FALSE))</f>
        <v/>
      </c>
      <c r="M30" s="8">
        <v>18</v>
      </c>
      <c r="N30" s="8" t="str">
        <f>J19</f>
        <v/>
      </c>
    </row>
    <row r="31" spans="1:14" ht="21.95" customHeight="1">
      <c r="A31" s="8" t="s">
        <v>105</v>
      </c>
      <c r="B31" s="8" t="str">
        <f>IF(名簿!B36="","",名簿!B36)</f>
        <v/>
      </c>
      <c r="C31" s="151"/>
      <c r="D31" s="153"/>
      <c r="E31" s="85" t="str">
        <f>IF(D30="","",VLOOKUP(D30,名簿!$A$19:$C$48,2,FALSE))</f>
        <v/>
      </c>
      <c r="F31" s="155"/>
      <c r="H31" s="151"/>
      <c r="I31" s="153"/>
      <c r="J31" s="85" t="str">
        <f>IF(I30="","",VLOOKUP(I30,名簿!$A$19:$C$48,2,FALSE))</f>
        <v/>
      </c>
      <c r="K31" s="155"/>
      <c r="M31" s="8">
        <v>19</v>
      </c>
      <c r="N31" s="8" t="str">
        <f>J21</f>
        <v/>
      </c>
    </row>
    <row r="32" spans="1:14" ht="12.95" customHeight="1">
      <c r="A32" s="8" t="s">
        <v>106</v>
      </c>
      <c r="B32" s="8" t="str">
        <f>IF(名簿!B37="","",名簿!B37)</f>
        <v/>
      </c>
      <c r="C32" s="150">
        <v>10</v>
      </c>
      <c r="D32" s="152"/>
      <c r="E32" s="83" t="str">
        <f>IF(D32="","",VLOOKUP(D32,名簿!$A$19:$C$48,3,FALSE))</f>
        <v/>
      </c>
      <c r="F32" s="154" t="str">
        <f>IF(E33="","",VLOOKUP(D32,名簿!$A$19:$E$48,5,FALSE))</f>
        <v/>
      </c>
      <c r="H32" s="150">
        <v>25</v>
      </c>
      <c r="I32" s="152"/>
      <c r="J32" s="83" t="str">
        <f>IF(I32="","",VLOOKUP(I32,名簿!$A$19:$C$48,3,FALSE))</f>
        <v/>
      </c>
      <c r="K32" s="154" t="str">
        <f>IF(J33="","",VLOOKUP(I32,名簿!$A$19:$E$48,5,FALSE))</f>
        <v/>
      </c>
      <c r="M32" s="8">
        <v>20</v>
      </c>
      <c r="N32" s="8" t="str">
        <f>J23</f>
        <v/>
      </c>
    </row>
    <row r="33" spans="1:14" ht="21.95" customHeight="1">
      <c r="A33" s="8" t="s">
        <v>107</v>
      </c>
      <c r="B33" s="8" t="str">
        <f>IF(名簿!B38="","",名簿!B38)</f>
        <v/>
      </c>
      <c r="C33" s="151"/>
      <c r="D33" s="153"/>
      <c r="E33" s="82" t="str">
        <f>IF(D32="","",VLOOKUP(D32,名簿!$A$19:$C$48,2,FALSE))</f>
        <v/>
      </c>
      <c r="F33" s="155"/>
      <c r="H33" s="151"/>
      <c r="I33" s="153"/>
      <c r="J33" s="82" t="str">
        <f>IF(I32="","",VLOOKUP(I32,名簿!$A$19:$C$48,2,FALSE))</f>
        <v/>
      </c>
      <c r="K33" s="155"/>
      <c r="M33" s="8">
        <v>21</v>
      </c>
      <c r="N33" s="8" t="str">
        <f>J25</f>
        <v/>
      </c>
    </row>
    <row r="34" spans="1:14" ht="12.95" customHeight="1">
      <c r="A34" s="8" t="s">
        <v>108</v>
      </c>
      <c r="B34" s="8" t="str">
        <f>IF(名簿!B39="","",名簿!B39)</f>
        <v/>
      </c>
      <c r="C34" s="150">
        <v>11</v>
      </c>
      <c r="D34" s="152"/>
      <c r="E34" s="84" t="str">
        <f>IF(D34="","",VLOOKUP(D34,名簿!$A$19:$C$48,3,FALSE))</f>
        <v/>
      </c>
      <c r="F34" s="154" t="str">
        <f>IF(E35="","",VLOOKUP(D34,名簿!$A$19:$E$48,5,FALSE))</f>
        <v/>
      </c>
      <c r="H34" s="150">
        <v>26</v>
      </c>
      <c r="I34" s="152"/>
      <c r="J34" s="83" t="str">
        <f>IF(I34="","",VLOOKUP(I34,名簿!$A$19:$C$48,3,FALSE))</f>
        <v/>
      </c>
      <c r="K34" s="154" t="str">
        <f>IF(J35="","",VLOOKUP(I34,名簿!$A$19:$E$48,5,FALSE))</f>
        <v/>
      </c>
      <c r="L34" s="30"/>
      <c r="M34" s="8">
        <v>22</v>
      </c>
      <c r="N34" s="8" t="str">
        <f>J27</f>
        <v/>
      </c>
    </row>
    <row r="35" spans="1:14" ht="21.95" customHeight="1">
      <c r="A35" s="8" t="s">
        <v>109</v>
      </c>
      <c r="B35" s="8" t="str">
        <f>IF(名簿!B40="","",名簿!B40)</f>
        <v/>
      </c>
      <c r="C35" s="151"/>
      <c r="D35" s="153"/>
      <c r="E35" s="85" t="str">
        <f>IF(D34="","",VLOOKUP(D34,名簿!$A$19:$C$48,2,FALSE))</f>
        <v/>
      </c>
      <c r="F35" s="155"/>
      <c r="H35" s="151"/>
      <c r="I35" s="153"/>
      <c r="J35" s="82" t="str">
        <f>IF(I34="","",VLOOKUP(I34,名簿!$A$19:$C$48,2,FALSE))</f>
        <v/>
      </c>
      <c r="K35" s="155"/>
      <c r="M35" s="8">
        <v>23</v>
      </c>
      <c r="N35" s="8" t="str">
        <f>J29</f>
        <v/>
      </c>
    </row>
    <row r="36" spans="1:14" ht="12.95" customHeight="1">
      <c r="A36" s="8" t="s">
        <v>110</v>
      </c>
      <c r="B36" s="8" t="str">
        <f>IF(名簿!B41="","",名簿!B41)</f>
        <v/>
      </c>
      <c r="C36" s="150">
        <v>12</v>
      </c>
      <c r="D36" s="152"/>
      <c r="E36" s="84" t="str">
        <f>IF(D36="","",VLOOKUP(D36,名簿!$A$19:$C$48,3,FALSE))</f>
        <v/>
      </c>
      <c r="F36" s="154" t="str">
        <f>IF(E37="","",VLOOKUP(D36,名簿!$A$19:$E$48,5,FALSE))</f>
        <v/>
      </c>
      <c r="H36" s="150">
        <v>27</v>
      </c>
      <c r="I36" s="152"/>
      <c r="J36" s="84" t="str">
        <f>IF(I36="","",VLOOKUP(I36,名簿!$A$19:$C$48,3,FALSE))</f>
        <v/>
      </c>
      <c r="K36" s="154" t="str">
        <f>IF(J37="","",VLOOKUP(I36,名簿!$A$19:$E$48,5,FALSE))</f>
        <v/>
      </c>
      <c r="M36" s="8">
        <v>24</v>
      </c>
      <c r="N36" s="8" t="str">
        <f>J31</f>
        <v/>
      </c>
    </row>
    <row r="37" spans="1:14" ht="21.95" customHeight="1">
      <c r="A37" s="8" t="s">
        <v>111</v>
      </c>
      <c r="B37" s="8" t="str">
        <f>IF(名簿!B42="","",名簿!B42)</f>
        <v/>
      </c>
      <c r="C37" s="151"/>
      <c r="D37" s="153"/>
      <c r="E37" s="85" t="str">
        <f>IF(D36="","",VLOOKUP(D36,名簿!$A$19:$C$48,2,FALSE))</f>
        <v/>
      </c>
      <c r="F37" s="155"/>
      <c r="H37" s="151"/>
      <c r="I37" s="153"/>
      <c r="J37" s="85" t="str">
        <f>IF(I36="","",VLOOKUP(I36,名簿!$A$19:$C$48,2,FALSE))</f>
        <v/>
      </c>
      <c r="K37" s="155"/>
      <c r="M37" s="8">
        <v>25</v>
      </c>
      <c r="N37" s="8" t="str">
        <f>J33</f>
        <v/>
      </c>
    </row>
    <row r="38" spans="1:14" ht="12.95" customHeight="1">
      <c r="A38" s="8" t="s">
        <v>112</v>
      </c>
      <c r="B38" s="8" t="str">
        <f>IF(名簿!B43="","",名簿!B43)</f>
        <v/>
      </c>
      <c r="C38" s="150">
        <v>13</v>
      </c>
      <c r="D38" s="152"/>
      <c r="E38" s="84" t="str">
        <f>IF(D38="","",VLOOKUP(D38,名簿!$A$19:$C$48,3,FALSE))</f>
        <v/>
      </c>
      <c r="F38" s="154" t="str">
        <f>IF(E39="","",VLOOKUP(D38,名簿!$A$19:$E$48,5,FALSE))</f>
        <v/>
      </c>
      <c r="H38" s="150">
        <v>28</v>
      </c>
      <c r="I38" s="152"/>
      <c r="J38" s="84" t="str">
        <f>IF(I38="","",VLOOKUP(I38,名簿!$A$19:$C$48,3,FALSE))</f>
        <v/>
      </c>
      <c r="K38" s="154" t="str">
        <f>IF(J39="","",VLOOKUP(I38,名簿!$A$19:$E$48,5,FALSE))</f>
        <v/>
      </c>
      <c r="M38" s="8">
        <v>26</v>
      </c>
      <c r="N38" s="8" t="str">
        <f>J35</f>
        <v/>
      </c>
    </row>
    <row r="39" spans="1:14" ht="21.95" customHeight="1">
      <c r="A39" s="8" t="s">
        <v>113</v>
      </c>
      <c r="B39" s="8" t="str">
        <f>IF(名簿!B44="","",名簿!B44)</f>
        <v/>
      </c>
      <c r="C39" s="151"/>
      <c r="D39" s="153"/>
      <c r="E39" s="85" t="str">
        <f>IF(D38="","",VLOOKUP(D38,名簿!$A$19:$C$48,2,FALSE))</f>
        <v/>
      </c>
      <c r="F39" s="155"/>
      <c r="H39" s="151"/>
      <c r="I39" s="153"/>
      <c r="J39" s="85" t="str">
        <f>IF(I38="","",VLOOKUP(I38,名簿!$A$19:$C$48,2,FALSE))</f>
        <v/>
      </c>
      <c r="K39" s="155"/>
      <c r="M39" s="8">
        <v>27</v>
      </c>
      <c r="N39" s="8" t="str">
        <f>J37</f>
        <v/>
      </c>
    </row>
    <row r="40" spans="1:14" ht="12.95" customHeight="1">
      <c r="A40" s="8" t="s">
        <v>114</v>
      </c>
      <c r="B40" s="8" t="str">
        <f>IF(名簿!B45="","",名簿!B45)</f>
        <v/>
      </c>
      <c r="C40" s="150">
        <v>14</v>
      </c>
      <c r="D40" s="152"/>
      <c r="E40" s="84" t="str">
        <f>IF(D40="","",VLOOKUP(D40,名簿!$A$19:$C$48,3,FALSE))</f>
        <v/>
      </c>
      <c r="F40" s="154" t="str">
        <f>IF(E41="","",VLOOKUP(D40,名簿!$A$19:$E$48,5,FALSE))</f>
        <v/>
      </c>
      <c r="H40" s="150">
        <v>29</v>
      </c>
      <c r="I40" s="152"/>
      <c r="J40" s="83" t="str">
        <f>IF(I40="","",VLOOKUP(I40,名簿!$A$19:$C$48,3,FALSE))</f>
        <v/>
      </c>
      <c r="K40" s="154" t="str">
        <f>IF(J41="","",VLOOKUP(I40,名簿!$A$19:$E$48,5,FALSE))</f>
        <v/>
      </c>
      <c r="M40" s="8">
        <v>28</v>
      </c>
      <c r="N40" s="8" t="str">
        <f>J39</f>
        <v/>
      </c>
    </row>
    <row r="41" spans="1:14" ht="21.95" customHeight="1">
      <c r="A41" s="8" t="s">
        <v>115</v>
      </c>
      <c r="B41" s="8" t="str">
        <f>IF(名簿!B46="","",名簿!B46)</f>
        <v/>
      </c>
      <c r="C41" s="151"/>
      <c r="D41" s="153"/>
      <c r="E41" s="85" t="str">
        <f>IF(D40="","",VLOOKUP(D40,名簿!$A$19:$C$48,2,FALSE))</f>
        <v/>
      </c>
      <c r="F41" s="155"/>
      <c r="H41" s="151"/>
      <c r="I41" s="153"/>
      <c r="J41" s="82" t="str">
        <f>IF(I40="","",VLOOKUP(I40,名簿!$A$19:$C$48,2,FALSE))</f>
        <v/>
      </c>
      <c r="K41" s="155"/>
      <c r="M41" s="8">
        <v>29</v>
      </c>
      <c r="N41" s="8" t="str">
        <f>J41</f>
        <v/>
      </c>
    </row>
    <row r="42" spans="1:14" ht="12.95" customHeight="1">
      <c r="A42" s="8" t="s">
        <v>116</v>
      </c>
      <c r="B42" s="8" t="str">
        <f>IF(名簿!B47="","",名簿!B47)</f>
        <v/>
      </c>
      <c r="C42" s="150">
        <v>15</v>
      </c>
      <c r="D42" s="152"/>
      <c r="E42" s="84" t="str">
        <f>IF(D42="","",VLOOKUP(D42,名簿!$A$19:$C$48,3,FALSE))</f>
        <v/>
      </c>
      <c r="F42" s="154" t="str">
        <f>IF(E43="","",VLOOKUP(D42,名簿!$A$19:$E$48,5,FALSE))</f>
        <v/>
      </c>
      <c r="H42" s="150">
        <v>30</v>
      </c>
      <c r="I42" s="152"/>
      <c r="J42" s="84" t="str">
        <f>IF(I42="","",VLOOKUP(I42,名簿!$A$19:$C$48,3,FALSE))</f>
        <v/>
      </c>
      <c r="K42" s="154" t="str">
        <f>IF(J43="","",VLOOKUP(I42,名簿!$A$19:$E$48,5,FALSE))</f>
        <v/>
      </c>
      <c r="M42" s="8">
        <v>30</v>
      </c>
      <c r="N42" s="8" t="str">
        <f>J43</f>
        <v/>
      </c>
    </row>
    <row r="43" spans="1:14" ht="21.95" customHeight="1">
      <c r="A43" s="8" t="s">
        <v>130</v>
      </c>
      <c r="B43" s="8" t="str">
        <f>IF(名簿!B48="","",名簿!B48)</f>
        <v/>
      </c>
      <c r="C43" s="151"/>
      <c r="D43" s="153"/>
      <c r="E43" s="85" t="str">
        <f>IF(D42="","",VLOOKUP(D42,名簿!$A$19:$C$48,2,FALSE))</f>
        <v/>
      </c>
      <c r="F43" s="155"/>
      <c r="H43" s="151"/>
      <c r="I43" s="153"/>
      <c r="J43" s="85" t="str">
        <f>IF(I42="","",VLOOKUP(I42,名簿!$A$19:$C$48,2,FALSE))</f>
        <v/>
      </c>
      <c r="K43" s="155"/>
    </row>
    <row r="45" spans="1:14" ht="14.25">
      <c r="C45" s="30" t="str">
        <f>IF(名簿!E5=2,"","上記の者は本校在学生徒で、標記大会に出場することを認める。")</f>
        <v>上記の者は本校在学生徒で、標記大会に出場することを認める。</v>
      </c>
    </row>
    <row r="47" spans="1:14">
      <c r="H47" s="147" t="s">
        <v>87</v>
      </c>
      <c r="I47" s="147"/>
      <c r="J47" s="147"/>
      <c r="K47" s="31"/>
    </row>
    <row r="49" spans="3:11" ht="14.25">
      <c r="C49" s="142">
        <f>IF(名簿!E5=2,"",D4)</f>
        <v>0</v>
      </c>
      <c r="D49" s="142"/>
      <c r="E49" s="142"/>
      <c r="F49" s="32"/>
      <c r="G49" s="30"/>
      <c r="H49" s="30" t="str">
        <f>IF(名簿!E5=2,"","学校長")</f>
        <v>学校長</v>
      </c>
      <c r="I49" s="30"/>
      <c r="J49" s="57">
        <f>IF(名簿!E5=1,名簿!B5,"")</f>
        <v>0</v>
      </c>
      <c r="K49" s="30" t="str">
        <f>IF(名簿!E5=2,"","印")</f>
        <v>印</v>
      </c>
    </row>
  </sheetData>
  <sheetProtection algorithmName="SHA-512" hashValue="ewRfOIvud0oPK+NyOI+cxYwQEosyZQdyTy+e21CaZc+1P4EnqHA4OW55V8oBNaNqeU7iG/QRRHkPQIFnt3n9Rw==" saltValue="7ty/nq9gEhyWXh6CjWC6xg==" spinCount="100000" sheet="1" selectLockedCells="1"/>
  <mergeCells count="97">
    <mergeCell ref="K34:K35"/>
    <mergeCell ref="K36:K37"/>
    <mergeCell ref="K38:K39"/>
    <mergeCell ref="K40:K41"/>
    <mergeCell ref="K42:K43"/>
    <mergeCell ref="K24:K25"/>
    <mergeCell ref="K26:K27"/>
    <mergeCell ref="K28:K29"/>
    <mergeCell ref="K30:K31"/>
    <mergeCell ref="K32:K33"/>
    <mergeCell ref="K14:K15"/>
    <mergeCell ref="K16:K17"/>
    <mergeCell ref="K18:K19"/>
    <mergeCell ref="K20:K21"/>
    <mergeCell ref="K22:K23"/>
    <mergeCell ref="I34:I35"/>
    <mergeCell ref="I36:I37"/>
    <mergeCell ref="I38:I39"/>
    <mergeCell ref="I40:I41"/>
    <mergeCell ref="I42:I43"/>
    <mergeCell ref="I24:I25"/>
    <mergeCell ref="I26:I27"/>
    <mergeCell ref="I28:I29"/>
    <mergeCell ref="I30:I31"/>
    <mergeCell ref="I32:I33"/>
    <mergeCell ref="I14:I15"/>
    <mergeCell ref="I16:I17"/>
    <mergeCell ref="I18:I19"/>
    <mergeCell ref="I20:I21"/>
    <mergeCell ref="I22:I23"/>
    <mergeCell ref="H34:H35"/>
    <mergeCell ref="H36:H37"/>
    <mergeCell ref="H38:H39"/>
    <mergeCell ref="H40:H41"/>
    <mergeCell ref="H42:H43"/>
    <mergeCell ref="H24:H25"/>
    <mergeCell ref="H26:H27"/>
    <mergeCell ref="H28:H29"/>
    <mergeCell ref="H30:H31"/>
    <mergeCell ref="H32:H33"/>
    <mergeCell ref="H14:H15"/>
    <mergeCell ref="H16:H17"/>
    <mergeCell ref="H18:H19"/>
    <mergeCell ref="H20:H21"/>
    <mergeCell ref="H22:H23"/>
    <mergeCell ref="F34:F35"/>
    <mergeCell ref="F36:F37"/>
    <mergeCell ref="F38:F39"/>
    <mergeCell ref="F40:F41"/>
    <mergeCell ref="F42:F43"/>
    <mergeCell ref="F24:F25"/>
    <mergeCell ref="F26:F27"/>
    <mergeCell ref="F28:F29"/>
    <mergeCell ref="F30:F31"/>
    <mergeCell ref="F32:F33"/>
    <mergeCell ref="F14:F15"/>
    <mergeCell ref="F16:F17"/>
    <mergeCell ref="F18:F19"/>
    <mergeCell ref="F20:F21"/>
    <mergeCell ref="F22:F23"/>
    <mergeCell ref="C42:C43"/>
    <mergeCell ref="D14:D15"/>
    <mergeCell ref="D16:D17"/>
    <mergeCell ref="D18:D19"/>
    <mergeCell ref="D20:D21"/>
    <mergeCell ref="D22:D23"/>
    <mergeCell ref="D24:D25"/>
    <mergeCell ref="D26:D27"/>
    <mergeCell ref="D28:D29"/>
    <mergeCell ref="D30:D31"/>
    <mergeCell ref="D32:D33"/>
    <mergeCell ref="D34:D35"/>
    <mergeCell ref="D36:D37"/>
    <mergeCell ref="D38:D39"/>
    <mergeCell ref="D40:D41"/>
    <mergeCell ref="D42:D43"/>
    <mergeCell ref="C32:C33"/>
    <mergeCell ref="C34:C35"/>
    <mergeCell ref="C36:C37"/>
    <mergeCell ref="C38:C39"/>
    <mergeCell ref="C40:C41"/>
    <mergeCell ref="C49:E49"/>
    <mergeCell ref="C1:J1"/>
    <mergeCell ref="C2:J2"/>
    <mergeCell ref="D4:G4"/>
    <mergeCell ref="E10:H10"/>
    <mergeCell ref="E11:H11"/>
    <mergeCell ref="H47:J47"/>
    <mergeCell ref="C14:C15"/>
    <mergeCell ref="C16:C17"/>
    <mergeCell ref="C18:C19"/>
    <mergeCell ref="C20:C21"/>
    <mergeCell ref="C22:C23"/>
    <mergeCell ref="C24:C25"/>
    <mergeCell ref="C26:C27"/>
    <mergeCell ref="C28:C29"/>
    <mergeCell ref="C30:C31"/>
  </mergeCells>
  <phoneticPr fontId="2"/>
  <conditionalFormatting sqref="C11 I16 D16 D14 D20 D24 D28 D32 D36 D40 D18 D22 D26 D30 D34 D38 D42 I20 I24 I28 I32 I36 I40">
    <cfRule type="cellIs" dxfId="19" priority="5" operator="equal">
      <formula>0</formula>
    </cfRule>
  </conditionalFormatting>
  <conditionalFormatting sqref="C49:F49 J49:K49">
    <cfRule type="cellIs" dxfId="18" priority="2" operator="equal">
      <formula>0</formula>
    </cfRule>
  </conditionalFormatting>
  <conditionalFormatting sqref="D7:D8">
    <cfRule type="cellIs" dxfId="17" priority="6" operator="equal">
      <formula>0</formula>
    </cfRule>
  </conditionalFormatting>
  <conditionalFormatting sqref="I14:I15 I18:I19 I22:I23 I26:I27 I30:I31 I34:I35 I38:I39 I42:I43">
    <cfRule type="cellIs" dxfId="16" priority="1" operator="equal">
      <formula>0</formula>
    </cfRule>
  </conditionalFormatting>
  <pageMargins left="1.3385826771653544" right="0.70866141732283472" top="0.74803149606299213" bottom="0.74803149606299213" header="0.31496062992125984" footer="0"/>
  <pageSetup paperSize="9" scale="91" orientation="portrait" r:id="rId1"/>
  <colBreaks count="1" manualBreakCount="1">
    <brk id="11" max="34" man="1"/>
  </colBreaks>
  <ignoredErrors>
    <ignoredError sqref="E15 E17 E19 E21 E23 E25 E27 E29:E30 E32 E34 E36 E38 E40 E42 J15 J17 J19 J21 J23 J25 J27 J29 J31 J33 J35 J37 J39 J41"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69"/>
  <sheetViews>
    <sheetView view="pageBreakPreview" zoomScale="85" zoomScaleNormal="100" zoomScaleSheetLayoutView="85" workbookViewId="0">
      <selection activeCell="K2" sqref="K2"/>
    </sheetView>
  </sheetViews>
  <sheetFormatPr defaultColWidth="9" defaultRowHeight="13.5"/>
  <cols>
    <col min="1" max="1" width="4.375" style="8" bestFit="1" customWidth="1"/>
    <col min="2" max="2" width="6.375" style="8" customWidth="1"/>
    <col min="3" max="3" width="5.625" style="8" customWidth="1"/>
    <col min="4" max="4" width="5.875" style="8" customWidth="1"/>
    <col min="5" max="5" width="14.625" style="8" customWidth="1"/>
    <col min="6" max="6" width="10.125" style="8" customWidth="1"/>
    <col min="7" max="7" width="4.875" style="8" customWidth="1"/>
    <col min="8" max="8" width="3.125" style="8" customWidth="1"/>
    <col min="9" max="9" width="5.625" style="8" customWidth="1"/>
    <col min="10" max="10" width="5.875" style="8" customWidth="1"/>
    <col min="11" max="11" width="14.625" style="8" customWidth="1"/>
    <col min="12" max="12" width="9.875" style="8" bestFit="1" customWidth="1"/>
    <col min="13" max="13" width="4.5" style="8" customWidth="1"/>
    <col min="14" max="14" width="7.125" style="8" bestFit="1" customWidth="1"/>
    <col min="15" max="15" width="3.75" style="8" customWidth="1"/>
    <col min="16" max="16384" width="9" style="8"/>
  </cols>
  <sheetData>
    <row r="1" spans="1:20" ht="14.25">
      <c r="C1" s="30" t="s">
        <v>120</v>
      </c>
      <c r="K1" s="10"/>
      <c r="L1" s="9">
        <f>名簿!E3</f>
        <v>0</v>
      </c>
      <c r="N1" s="8" t="s">
        <v>66</v>
      </c>
    </row>
    <row r="2" spans="1:20">
      <c r="K2" s="21" t="s">
        <v>121</v>
      </c>
    </row>
    <row r="3" spans="1:20" ht="27.75" customHeight="1">
      <c r="C3" s="13" t="s">
        <v>19</v>
      </c>
      <c r="D3" s="187">
        <f>名簿!B3</f>
        <v>0</v>
      </c>
      <c r="E3" s="187"/>
      <c r="F3" s="187"/>
      <c r="G3" s="187"/>
      <c r="H3" s="187"/>
      <c r="I3" s="8" t="s">
        <v>44</v>
      </c>
      <c r="J3" s="184">
        <f>名簿!B5</f>
        <v>0</v>
      </c>
      <c r="K3" s="184"/>
      <c r="L3" s="11" t="s">
        <v>57</v>
      </c>
      <c r="M3" s="10"/>
      <c r="N3" s="207" t="s">
        <v>133</v>
      </c>
      <c r="O3" s="207"/>
      <c r="P3" s="207"/>
      <c r="Q3" s="207"/>
      <c r="R3" s="207"/>
      <c r="S3" s="207"/>
      <c r="T3" s="207"/>
    </row>
    <row r="4" spans="1:20" ht="9.75" customHeight="1">
      <c r="N4" s="207"/>
      <c r="O4" s="207"/>
      <c r="P4" s="207"/>
      <c r="Q4" s="207"/>
      <c r="R4" s="207"/>
      <c r="S4" s="207"/>
      <c r="T4" s="207"/>
    </row>
    <row r="5" spans="1:20">
      <c r="C5" s="8" t="s">
        <v>9</v>
      </c>
      <c r="D5" s="118"/>
      <c r="E5" s="12" t="str">
        <f>IF(D5="","",VLOOKUP(D5,名簿!$A$10:$B$14,2,FALSE))</f>
        <v/>
      </c>
      <c r="I5" s="8" t="s">
        <v>10</v>
      </c>
      <c r="J5" s="118"/>
      <c r="K5" s="12" t="str">
        <f>IF(J5="","",VLOOKUP(J5,名簿!$A$10:$B$14,2,FALSE))</f>
        <v/>
      </c>
      <c r="L5" s="11"/>
      <c r="N5" s="207"/>
      <c r="O5" s="207"/>
      <c r="P5" s="207"/>
      <c r="Q5" s="207"/>
      <c r="R5" s="207"/>
      <c r="S5" s="207"/>
      <c r="T5" s="207"/>
    </row>
    <row r="6" spans="1:20" ht="13.5" customHeight="1">
      <c r="D6" s="91"/>
      <c r="E6" s="92"/>
      <c r="J6" s="93"/>
      <c r="K6" s="94" t="str">
        <f>IF(J6="","",VLOOKUP(J6,名簿!$A$10:$B$14,2,FALSE))</f>
        <v/>
      </c>
      <c r="L6" s="11"/>
    </row>
    <row r="7" spans="1:20" ht="6.75" customHeight="1">
      <c r="D7" s="11"/>
      <c r="E7" s="8" t="str">
        <f>IF(D7="","",VLOOKUP(D7,名簿!$A$10:$B$14,2))</f>
        <v/>
      </c>
    </row>
    <row r="8" spans="1:20" ht="15" customHeight="1">
      <c r="C8" s="8" t="s">
        <v>11</v>
      </c>
      <c r="D8" s="11"/>
      <c r="E8" s="10" t="str">
        <f>IF(E11="","0","3,000")</f>
        <v>0</v>
      </c>
      <c r="F8" s="8" t="s">
        <v>24</v>
      </c>
      <c r="J8" s="13" t="s">
        <v>27</v>
      </c>
      <c r="K8" s="185">
        <f>E8+E26+K26</f>
        <v>0</v>
      </c>
      <c r="L8" s="11"/>
      <c r="M8" s="11"/>
    </row>
    <row r="9" spans="1:20" ht="15" customHeight="1" thickBot="1">
      <c r="A9" s="8" t="s">
        <v>128</v>
      </c>
      <c r="C9" s="14"/>
      <c r="D9" s="15" t="s">
        <v>31</v>
      </c>
      <c r="E9" s="16" t="s">
        <v>1</v>
      </c>
      <c r="F9" s="15" t="s">
        <v>43</v>
      </c>
      <c r="G9" s="17" t="s">
        <v>5</v>
      </c>
      <c r="K9" s="186"/>
      <c r="L9" s="8" t="s">
        <v>24</v>
      </c>
    </row>
    <row r="10" spans="1:20" ht="8.25" customHeight="1" thickTop="1">
      <c r="C10" s="164">
        <v>1</v>
      </c>
      <c r="D10" s="180"/>
      <c r="E10" s="100" t="str">
        <f>IF(D10="","",VLOOKUP(D10,名簿!$A$19:$C$48,3,FALSE))</f>
        <v/>
      </c>
      <c r="F10" s="170" t="str">
        <f>IF(D10="","",VLOOKUP(D10,名簿!$A$19:$D$48,4,FALSE))</f>
        <v/>
      </c>
      <c r="G10" s="160" t="str">
        <f>IF(E11="","",VLOOKUP(D10,名簿!$A$19:$E$48,5,FALSE))</f>
        <v/>
      </c>
      <c r="K10" s="95"/>
    </row>
    <row r="11" spans="1:20" ht="15" customHeight="1">
      <c r="A11" s="8" t="s">
        <v>88</v>
      </c>
      <c r="B11" s="8" t="str">
        <f>IF(名簿!B19="","",名簿!B19)</f>
        <v/>
      </c>
      <c r="C11" s="178"/>
      <c r="D11" s="181"/>
      <c r="E11" s="96" t="str">
        <f>IF(D10="","",VLOOKUP(D10,名簿!$A$19:$C$48,2,FALSE))</f>
        <v/>
      </c>
      <c r="F11" s="169"/>
      <c r="G11" s="157"/>
    </row>
    <row r="12" spans="1:20" ht="8.25" customHeight="1">
      <c r="C12" s="179">
        <v>2</v>
      </c>
      <c r="D12" s="182"/>
      <c r="E12" s="97" t="str">
        <f>IF(D12="","",VLOOKUP(D12,名簿!$A$19:$C$48,3,FALSE))</f>
        <v/>
      </c>
      <c r="F12" s="166" t="str">
        <f>IF(D12="","",VLOOKUP(D12,名簿!$A$19:$D$48,4,FALSE))</f>
        <v/>
      </c>
      <c r="G12" s="158" t="str">
        <f>IF(E13="","",VLOOKUP(D12,名簿!$A$19:$E$48,5,FALSE))</f>
        <v/>
      </c>
    </row>
    <row r="13" spans="1:20" ht="15" customHeight="1">
      <c r="A13" s="8" t="s">
        <v>89</v>
      </c>
      <c r="B13" s="8" t="str">
        <f>IF(名簿!B20="","",名簿!B20)</f>
        <v/>
      </c>
      <c r="C13" s="178"/>
      <c r="D13" s="181"/>
      <c r="E13" s="58" t="str">
        <f>IF(D12="","",VLOOKUP(D12,名簿!$A$19:$C$48,2,FALSE))</f>
        <v/>
      </c>
      <c r="F13" s="169"/>
      <c r="G13" s="157"/>
    </row>
    <row r="14" spans="1:20" ht="8.25" customHeight="1">
      <c r="C14" s="179">
        <v>3</v>
      </c>
      <c r="D14" s="182"/>
      <c r="E14" s="98" t="str">
        <f>IF(D14="","",VLOOKUP(D14,名簿!$A$19:$C$48,3,FALSE))</f>
        <v/>
      </c>
      <c r="F14" s="166" t="str">
        <f>IF(D14="","",VLOOKUP(D14,名簿!$A$19:$D$48,4,FALSE))</f>
        <v/>
      </c>
      <c r="G14" s="158" t="str">
        <f>IF(E15="","",VLOOKUP(D14,名簿!$A$19:$E$48,5,FALSE))</f>
        <v/>
      </c>
    </row>
    <row r="15" spans="1:20" ht="15" customHeight="1">
      <c r="A15" s="8" t="s">
        <v>129</v>
      </c>
      <c r="B15" s="8" t="str">
        <f>IF(名簿!B21="","",名簿!B21)</f>
        <v/>
      </c>
      <c r="C15" s="178"/>
      <c r="D15" s="181"/>
      <c r="E15" s="58" t="str">
        <f>IF(D14="","",VLOOKUP(D14,名簿!$A$19:$C$48,2,FALSE))</f>
        <v/>
      </c>
      <c r="F15" s="169"/>
      <c r="G15" s="157"/>
    </row>
    <row r="16" spans="1:20" ht="8.25" customHeight="1">
      <c r="C16" s="179">
        <v>4</v>
      </c>
      <c r="D16" s="182"/>
      <c r="E16" s="98" t="str">
        <f>IF(D16="","",VLOOKUP(D16,名簿!$A$19:$C$48,3,FALSE))</f>
        <v/>
      </c>
      <c r="F16" s="166" t="str">
        <f>IF(D16="","",VLOOKUP(D16,名簿!$A$19:$D$48,4,FALSE))</f>
        <v/>
      </c>
      <c r="G16" s="158" t="str">
        <f>IF(E17="","",VLOOKUP(D16,名簿!$A$19:$E$48,5,FALSE))</f>
        <v/>
      </c>
    </row>
    <row r="17" spans="1:19" ht="15" customHeight="1">
      <c r="A17" s="8" t="s">
        <v>91</v>
      </c>
      <c r="B17" s="8" t="str">
        <f>IF(名簿!B22="","",名簿!B22)</f>
        <v/>
      </c>
      <c r="C17" s="178"/>
      <c r="D17" s="181"/>
      <c r="E17" s="58" t="str">
        <f>IF(D16="","",VLOOKUP(D16,名簿!$A$19:$C$48,2,FALSE))</f>
        <v/>
      </c>
      <c r="F17" s="169"/>
      <c r="G17" s="157"/>
    </row>
    <row r="18" spans="1:19" ht="8.25" customHeight="1">
      <c r="C18" s="179">
        <v>5</v>
      </c>
      <c r="D18" s="182"/>
      <c r="E18" s="98" t="str">
        <f>IF(D18="","",VLOOKUP(D18,名簿!$A$19:$C$48,3,FALSE))</f>
        <v/>
      </c>
      <c r="F18" s="166" t="str">
        <f>IF(D18="","",VLOOKUP(D18,名簿!$A$19:$D$48,4,FALSE))</f>
        <v/>
      </c>
      <c r="G18" s="158" t="str">
        <f>IF(E19="","",VLOOKUP(D18,名簿!$A$19:$E$48,5,FALSE))</f>
        <v/>
      </c>
    </row>
    <row r="19" spans="1:19" ht="15" customHeight="1">
      <c r="A19" s="8" t="s">
        <v>92</v>
      </c>
      <c r="B19" s="8" t="str">
        <f>IF(名簿!B23="","",名簿!B23)</f>
        <v/>
      </c>
      <c r="C19" s="178"/>
      <c r="D19" s="181"/>
      <c r="E19" s="58" t="str">
        <f>IF(D18="","",VLOOKUP(D18,名簿!$A$19:$C$48,2,FALSE))</f>
        <v/>
      </c>
      <c r="F19" s="169"/>
      <c r="G19" s="157"/>
    </row>
    <row r="20" spans="1:19" ht="8.25" customHeight="1">
      <c r="C20" s="179">
        <v>6</v>
      </c>
      <c r="D20" s="182"/>
      <c r="E20" s="98" t="str">
        <f>IF(D20="","",VLOOKUP(D20,名簿!$A$19:$C$48,3,FALSE))</f>
        <v/>
      </c>
      <c r="F20" s="166" t="str">
        <f>IF(D20="","",VLOOKUP(D20,名簿!$A$19:$D$48,4,FALSE))</f>
        <v/>
      </c>
      <c r="G20" s="158" t="str">
        <f>IF(E21="","",VLOOKUP(D20,名簿!$A$19:$E$48,5,FALSE))</f>
        <v/>
      </c>
    </row>
    <row r="21" spans="1:19" ht="15" customHeight="1">
      <c r="A21" s="8" t="s">
        <v>93</v>
      </c>
      <c r="B21" s="8" t="str">
        <f>IF(名簿!B24="","",名簿!B24)</f>
        <v/>
      </c>
      <c r="C21" s="178"/>
      <c r="D21" s="181"/>
      <c r="E21" s="58" t="str">
        <f>IF(D20="","",VLOOKUP(D20,名簿!$A$19:$C$48,2,FALSE))</f>
        <v/>
      </c>
      <c r="F21" s="169"/>
      <c r="G21" s="157"/>
    </row>
    <row r="22" spans="1:19" ht="8.25" customHeight="1">
      <c r="C22" s="179">
        <v>7</v>
      </c>
      <c r="D22" s="182"/>
      <c r="E22" s="99" t="str">
        <f>IF(D22="","",VLOOKUP(D22,名簿!$A$19:$C$48,3,FALSE))</f>
        <v/>
      </c>
      <c r="F22" s="166" t="str">
        <f>IF(D22="","",VLOOKUP(D22,名簿!$A$19:$D$48,4,FALSE))</f>
        <v/>
      </c>
      <c r="G22" s="158" t="str">
        <f>IF(E23="","",VLOOKUP(D22,名簿!$A$19:$E$48,5,FALSE))</f>
        <v/>
      </c>
    </row>
    <row r="23" spans="1:19" ht="15" customHeight="1">
      <c r="A23" s="8" t="s">
        <v>94</v>
      </c>
      <c r="B23" s="8" t="str">
        <f>IF(名簿!B25="","",名簿!B25)</f>
        <v/>
      </c>
      <c r="C23" s="163"/>
      <c r="D23" s="183"/>
      <c r="E23" s="59" t="str">
        <f>IF(D22="","",VLOOKUP(D22,名簿!$A$19:$C$48,2,FALSE))</f>
        <v/>
      </c>
      <c r="F23" s="167"/>
      <c r="G23" s="159"/>
    </row>
    <row r="24" spans="1:19" ht="5.25" customHeight="1"/>
    <row r="25" spans="1:19">
      <c r="A25" s="8" t="s">
        <v>95</v>
      </c>
      <c r="B25" s="8" t="str">
        <f>IF(名簿!B26="","",名簿!B26)</f>
        <v/>
      </c>
      <c r="C25" s="8" t="s">
        <v>21</v>
      </c>
      <c r="E25" s="10" t="s">
        <v>25</v>
      </c>
      <c r="I25" s="8" t="s">
        <v>23</v>
      </c>
      <c r="K25" s="10" t="s">
        <v>26</v>
      </c>
      <c r="P25" s="8">
        <f>D3</f>
        <v>0</v>
      </c>
      <c r="S25" s="121">
        <f>L1</f>
        <v>0</v>
      </c>
    </row>
    <row r="26" spans="1:19">
      <c r="D26" s="13" t="s">
        <v>27</v>
      </c>
      <c r="E26" s="101">
        <f>COUNTA(D28:D67)*300+COUNTA('総体 (2枚目)'!D29:D48)*300</f>
        <v>0</v>
      </c>
      <c r="F26" s="8" t="s">
        <v>24</v>
      </c>
      <c r="J26" s="13" t="s">
        <v>27</v>
      </c>
      <c r="K26" s="101">
        <f>COUNTA(J28:J67)/2*400+COUNTA('総体 (2枚目)'!J29:J48)/2*400</f>
        <v>0</v>
      </c>
      <c r="L26" s="8" t="s">
        <v>24</v>
      </c>
      <c r="P26" s="8" t="s">
        <v>21</v>
      </c>
      <c r="S26" s="8" t="s">
        <v>23</v>
      </c>
    </row>
    <row r="27" spans="1:19" ht="15" customHeight="1" thickBot="1">
      <c r="A27" s="8" t="s">
        <v>96</v>
      </c>
      <c r="B27" s="8" t="str">
        <f>IF(名簿!B27="","",名簿!B27)</f>
        <v/>
      </c>
      <c r="C27" s="18" t="s">
        <v>22</v>
      </c>
      <c r="D27" s="15" t="s">
        <v>31</v>
      </c>
      <c r="E27" s="16" t="s">
        <v>1</v>
      </c>
      <c r="F27" s="15" t="s">
        <v>43</v>
      </c>
      <c r="G27" s="17" t="s">
        <v>5</v>
      </c>
      <c r="H27" s="11"/>
      <c r="I27" s="18" t="s">
        <v>22</v>
      </c>
      <c r="J27" s="15" t="s">
        <v>31</v>
      </c>
      <c r="K27" s="15" t="s">
        <v>1</v>
      </c>
      <c r="L27" s="15" t="s">
        <v>4</v>
      </c>
      <c r="M27" s="17" t="s">
        <v>5</v>
      </c>
      <c r="N27" s="19"/>
      <c r="O27" s="8">
        <v>1</v>
      </c>
      <c r="P27" s="8" t="str">
        <f>E29</f>
        <v/>
      </c>
      <c r="R27" s="8">
        <v>1</v>
      </c>
      <c r="S27" s="8" t="str">
        <f>N29&amp;"・"&amp;N31</f>
        <v>・</v>
      </c>
    </row>
    <row r="28" spans="1:19" ht="8.25" customHeight="1" thickTop="1">
      <c r="C28" s="164">
        <v>1</v>
      </c>
      <c r="D28" s="176"/>
      <c r="E28" s="100" t="str">
        <f>IF(D28="","",VLOOKUP(D28,名簿!$A$19:$C$48,3,FALSE))</f>
        <v/>
      </c>
      <c r="F28" s="170" t="str">
        <f>IF(D28="","",VLOOKUP(D28,名簿!$A$19:$D$48,4,FALSE))</f>
        <v/>
      </c>
      <c r="G28" s="160" t="str">
        <f>IF(E29="","",VLOOKUP(D28,名簿!$A$19:$E$48,5,FALSE))</f>
        <v/>
      </c>
      <c r="H28" s="11"/>
      <c r="I28" s="164">
        <v>1</v>
      </c>
      <c r="J28" s="176"/>
      <c r="K28" s="105" t="str">
        <f>IF(J28="","",VLOOKUP(J28,名簿!$A$19:$C$48,3,FALSE))</f>
        <v/>
      </c>
      <c r="L28" s="170" t="str">
        <f>IF(J28="","",VLOOKUP(J28,名簿!$A$19:$D$48,4,FALSE))</f>
        <v/>
      </c>
      <c r="M28" s="160" t="str">
        <f>IF(J28="","",VLOOKUP(J28,名簿!$A$19:$E$48,5,FALSE))</f>
        <v/>
      </c>
      <c r="N28" s="20"/>
      <c r="O28" s="8">
        <v>2</v>
      </c>
      <c r="P28" s="8" t="str">
        <f>E31</f>
        <v/>
      </c>
      <c r="R28" s="8">
        <v>2</v>
      </c>
      <c r="S28" s="8" t="str">
        <f>N33&amp;"・"&amp;N35</f>
        <v>・</v>
      </c>
    </row>
    <row r="29" spans="1:19" ht="15" customHeight="1">
      <c r="A29" s="8" t="s">
        <v>97</v>
      </c>
      <c r="B29" s="8" t="str">
        <f>IF(名簿!B28="","",名簿!B28)</f>
        <v/>
      </c>
      <c r="C29" s="178"/>
      <c r="D29" s="174"/>
      <c r="E29" s="102" t="str">
        <f>IF(D28="","",VLOOKUP(D28,名簿!$A$19:$B$48,2,FALSE))</f>
        <v/>
      </c>
      <c r="F29" s="169"/>
      <c r="G29" s="157"/>
      <c r="H29" s="208"/>
      <c r="I29" s="162"/>
      <c r="J29" s="175"/>
      <c r="K29" s="102" t="str">
        <f>IF(J28="","",VLOOKUP(J28,名簿!$A$19:$B$48,2,FALSE))</f>
        <v/>
      </c>
      <c r="L29" s="169"/>
      <c r="M29" s="157"/>
      <c r="N29" s="20" t="str">
        <f>IF(J28="","",VLOOKUP(J28,名簿!$A$19:$F$48,6,FALSE))</f>
        <v/>
      </c>
      <c r="O29" s="8">
        <v>3</v>
      </c>
      <c r="P29" s="8" t="str">
        <f>E33</f>
        <v/>
      </c>
      <c r="R29" s="8">
        <v>3</v>
      </c>
      <c r="S29" s="8" t="str">
        <f>N37&amp;"・"&amp;N39</f>
        <v>・</v>
      </c>
    </row>
    <row r="30" spans="1:19" ht="8.25" customHeight="1">
      <c r="C30" s="179">
        <v>2</v>
      </c>
      <c r="D30" s="171"/>
      <c r="E30" s="103" t="str">
        <f>IF(D30="","",VLOOKUP(D30,名簿!$A$19:$C$48,3,FALSE))</f>
        <v/>
      </c>
      <c r="F30" s="166" t="str">
        <f>IF(D30="","",VLOOKUP(D30,名簿!$A$19:$D$48,4,FALSE))</f>
        <v/>
      </c>
      <c r="G30" s="158" t="str">
        <f>IF(E31="","",VLOOKUP(D30,名簿!$A$19:$E$48,5,FALSE))</f>
        <v/>
      </c>
      <c r="I30" s="162"/>
      <c r="J30" s="171"/>
      <c r="K30" s="106" t="str">
        <f>IF(J30="","",VLOOKUP(J30,名簿!$A$19:$C$48,3,FALSE))</f>
        <v/>
      </c>
      <c r="L30" s="166" t="str">
        <f>IF(J30="","",VLOOKUP(J30,名簿!$A$19:$D$48,4,FALSE))</f>
        <v/>
      </c>
      <c r="M30" s="158" t="str">
        <f>IF(J30="","",VLOOKUP(J30,名簿!$A$19:$E$48,5,FALSE))</f>
        <v/>
      </c>
      <c r="N30" s="20"/>
      <c r="O30" s="8">
        <v>4</v>
      </c>
      <c r="P30" s="8" t="str">
        <f>E35</f>
        <v/>
      </c>
      <c r="R30" s="8">
        <v>4</v>
      </c>
      <c r="S30" s="8" t="str">
        <f>N41&amp;"・"&amp;N43</f>
        <v>・</v>
      </c>
    </row>
    <row r="31" spans="1:19" ht="15" customHeight="1">
      <c r="A31" s="8" t="s">
        <v>98</v>
      </c>
      <c r="B31" s="8" t="str">
        <f>IF(名簿!B29="","",名簿!B29)</f>
        <v/>
      </c>
      <c r="C31" s="178"/>
      <c r="D31" s="174"/>
      <c r="E31" s="102" t="str">
        <f>IF(D30="","",VLOOKUP(D30,名簿!$A$19:$B$48,2,FALSE))</f>
        <v/>
      </c>
      <c r="F31" s="169"/>
      <c r="G31" s="157"/>
      <c r="H31" s="208"/>
      <c r="I31" s="163"/>
      <c r="J31" s="172"/>
      <c r="K31" s="60" t="str">
        <f>IF(J30="","",VLOOKUP(J30,名簿!$A$19:$B$48,2,FALSE))</f>
        <v/>
      </c>
      <c r="L31" s="167"/>
      <c r="M31" s="159"/>
      <c r="N31" s="20" t="str">
        <f>IF(J30="","",VLOOKUP(J30,名簿!$A$19:$F$48,6,FALSE))</f>
        <v/>
      </c>
      <c r="O31" s="8">
        <v>5</v>
      </c>
      <c r="P31" s="8" t="str">
        <f t="shared" ref="P31" si="0">E37</f>
        <v/>
      </c>
      <c r="R31" s="8">
        <v>5</v>
      </c>
      <c r="S31" s="8" t="str">
        <f>N45&amp;"・"&amp;N47</f>
        <v>・</v>
      </c>
    </row>
    <row r="32" spans="1:19" ht="8.25" customHeight="1">
      <c r="C32" s="179">
        <v>3</v>
      </c>
      <c r="D32" s="171"/>
      <c r="E32" s="103" t="str">
        <f>IF(D32="","",VLOOKUP(D32,名簿!$A$19:$C$48,3,FALSE))</f>
        <v/>
      </c>
      <c r="F32" s="166" t="str">
        <f>IF(D32="","",VLOOKUP(D32,名簿!$A$19:$D$48,4,FALSE))</f>
        <v/>
      </c>
      <c r="G32" s="158" t="str">
        <f>IF(E33="","",VLOOKUP(D32,名簿!$A$19:$E$48,5,FALSE))</f>
        <v/>
      </c>
      <c r="I32" s="161">
        <v>2</v>
      </c>
      <c r="J32" s="173"/>
      <c r="K32" s="107" t="str">
        <f>IF(J32="","",VLOOKUP(J32,名簿!$A$19:$C$48,3,FALSE))</f>
        <v/>
      </c>
      <c r="L32" s="168" t="str">
        <f>IF(J32="","",VLOOKUP(J32,名簿!$A$19:$D$48,4,FALSE))</f>
        <v/>
      </c>
      <c r="M32" s="165" t="str">
        <f>IF(J32="","",VLOOKUP(J32,名簿!$A$19:$E$48,5,FALSE))</f>
        <v/>
      </c>
      <c r="N32" s="20"/>
      <c r="O32" s="8">
        <v>6</v>
      </c>
      <c r="P32" s="8" t="str">
        <f>E39</f>
        <v/>
      </c>
      <c r="R32" s="8">
        <v>6</v>
      </c>
      <c r="S32" s="8" t="str">
        <f>N49&amp;"・"&amp;N51</f>
        <v>・</v>
      </c>
    </row>
    <row r="33" spans="1:19" ht="15" customHeight="1">
      <c r="A33" s="8" t="s">
        <v>99</v>
      </c>
      <c r="B33" s="8" t="str">
        <f>IF(名簿!B30="","",名簿!B30)</f>
        <v/>
      </c>
      <c r="C33" s="178"/>
      <c r="D33" s="174"/>
      <c r="E33" s="102" t="str">
        <f>IF(D32="","",VLOOKUP(D32,名簿!$A$19:$B$48,2,FALSE))</f>
        <v/>
      </c>
      <c r="F33" s="169"/>
      <c r="G33" s="157"/>
      <c r="H33" s="208"/>
      <c r="I33" s="162"/>
      <c r="J33" s="175"/>
      <c r="K33" s="61" t="str">
        <f>IF(J32="","",VLOOKUP(J32,名簿!$A$19:$B$48,2,FALSE))</f>
        <v/>
      </c>
      <c r="L33" s="169"/>
      <c r="M33" s="157"/>
      <c r="N33" s="20" t="str">
        <f>IF(J32="","",VLOOKUP(J32,名簿!$A$19:$F$48,6,FALSE))</f>
        <v/>
      </c>
      <c r="O33" s="8">
        <v>7</v>
      </c>
      <c r="P33" s="8" t="str">
        <f>E41</f>
        <v/>
      </c>
      <c r="R33" s="8">
        <v>7</v>
      </c>
      <c r="S33" s="8" t="str">
        <f>N53&amp;"・"&amp;N55</f>
        <v>・</v>
      </c>
    </row>
    <row r="34" spans="1:19" ht="8.25" customHeight="1">
      <c r="C34" s="179">
        <v>4</v>
      </c>
      <c r="D34" s="171"/>
      <c r="E34" s="103" t="str">
        <f>IF(D34="","",VLOOKUP(D34,名簿!$A$19:$C$48,3,FALSE))</f>
        <v/>
      </c>
      <c r="F34" s="166" t="str">
        <f>IF(D34="","",VLOOKUP(D34,名簿!$A$19:$D$48,4,FALSE))</f>
        <v/>
      </c>
      <c r="G34" s="158" t="str">
        <f>IF(E35="","",VLOOKUP(D34,名簿!$A$19:$E$48,5,FALSE))</f>
        <v/>
      </c>
      <c r="I34" s="162"/>
      <c r="J34" s="171"/>
      <c r="K34" s="106" t="str">
        <f>IF(J34="","",VLOOKUP(J34,名簿!$A$19:$C$48,3,FALSE))</f>
        <v/>
      </c>
      <c r="L34" s="166" t="str">
        <f>IF(J34="","",VLOOKUP(J34,名簿!$A$19:$D$48,4,FALSE))</f>
        <v/>
      </c>
      <c r="M34" s="158" t="str">
        <f>IF(J34="","",VLOOKUP(J34,名簿!$A$19:$E$48,5,FALSE))</f>
        <v/>
      </c>
      <c r="N34" s="20"/>
      <c r="O34" s="8">
        <v>8</v>
      </c>
      <c r="P34" s="8" t="str">
        <f>E43</f>
        <v/>
      </c>
      <c r="R34" s="8">
        <v>8</v>
      </c>
      <c r="S34" s="8" t="str">
        <f>N57&amp;"・"&amp;N59</f>
        <v>・</v>
      </c>
    </row>
    <row r="35" spans="1:19" ht="15" customHeight="1">
      <c r="A35" s="8" t="s">
        <v>100</v>
      </c>
      <c r="B35" s="8" t="str">
        <f>IF(名簿!B31="","",名簿!B31)</f>
        <v/>
      </c>
      <c r="C35" s="178"/>
      <c r="D35" s="174"/>
      <c r="E35" s="102" t="str">
        <f>IF(D34="","",VLOOKUP(D34,名簿!$A$19:$B$48,2,FALSE))</f>
        <v/>
      </c>
      <c r="F35" s="169"/>
      <c r="G35" s="157"/>
      <c r="H35" s="208"/>
      <c r="I35" s="163"/>
      <c r="J35" s="172"/>
      <c r="K35" s="60" t="str">
        <f>IF(J34="","",VLOOKUP(J34,名簿!$A$19:$B$48,2,FALSE))</f>
        <v/>
      </c>
      <c r="L35" s="167"/>
      <c r="M35" s="159"/>
      <c r="N35" s="20" t="str">
        <f>IF(J34="","",VLOOKUP(J34,名簿!$A$19:$F$48,6,FALSE))</f>
        <v/>
      </c>
      <c r="O35" s="8">
        <v>9</v>
      </c>
      <c r="P35" s="8" t="str">
        <f>E45</f>
        <v/>
      </c>
      <c r="R35" s="8">
        <v>9</v>
      </c>
      <c r="S35" s="8" t="str">
        <f>N61&amp;"・"&amp;N63</f>
        <v>・</v>
      </c>
    </row>
    <row r="36" spans="1:19" ht="8.25" customHeight="1">
      <c r="C36" s="179">
        <v>5</v>
      </c>
      <c r="D36" s="171"/>
      <c r="E36" s="103" t="str">
        <f>IF(D36="","",VLOOKUP(D36,名簿!$A$19:$C$48,3,FALSE))</f>
        <v/>
      </c>
      <c r="F36" s="166" t="str">
        <f>IF(D36="","",VLOOKUP(D36,名簿!$A$19:$D$48,4,FALSE))</f>
        <v/>
      </c>
      <c r="G36" s="158" t="str">
        <f>IF(E37="","",VLOOKUP(D36,名簿!$A$19:$E$48,5,FALSE))</f>
        <v/>
      </c>
      <c r="I36" s="161">
        <v>3</v>
      </c>
      <c r="J36" s="173"/>
      <c r="K36" s="107" t="str">
        <f>IF(J36="","",VLOOKUP(J36,名簿!$A$19:$C$48,3,FALSE))</f>
        <v/>
      </c>
      <c r="L36" s="168" t="str">
        <f>IF(J36="","",VLOOKUP(J36,名簿!$A$19:$D$48,4,FALSE))</f>
        <v/>
      </c>
      <c r="M36" s="165" t="str">
        <f>IF(J36="","",VLOOKUP(J36,名簿!$A$19:$E$48,5,FALSE))</f>
        <v/>
      </c>
      <c r="N36" s="20"/>
      <c r="O36" s="8">
        <v>10</v>
      </c>
      <c r="P36" s="8" t="str">
        <f>E47</f>
        <v/>
      </c>
      <c r="R36" s="8">
        <v>10</v>
      </c>
      <c r="S36" s="8" t="str">
        <f>N65&amp;"・"&amp;N67</f>
        <v>・</v>
      </c>
    </row>
    <row r="37" spans="1:19" ht="15" customHeight="1">
      <c r="A37" s="8" t="s">
        <v>101</v>
      </c>
      <c r="B37" s="8" t="str">
        <f>IF(名簿!B32="","",名簿!B32)</f>
        <v/>
      </c>
      <c r="C37" s="163"/>
      <c r="D37" s="172"/>
      <c r="E37" s="104" t="str">
        <f>IF(D36="","",VLOOKUP(D36,名簿!$A$19:$B$48,2,FALSE))</f>
        <v/>
      </c>
      <c r="F37" s="167"/>
      <c r="G37" s="159"/>
      <c r="H37" s="208"/>
      <c r="I37" s="162"/>
      <c r="J37" s="175"/>
      <c r="K37" s="61" t="str">
        <f>IF(J36="","",VLOOKUP(J36,名簿!$A$19:$B$48,2,FALSE))</f>
        <v/>
      </c>
      <c r="L37" s="169"/>
      <c r="M37" s="157"/>
      <c r="N37" s="20" t="str">
        <f>IF(J36="","",VLOOKUP(J36,名簿!$A$19:$F$48,6,FALSE))</f>
        <v/>
      </c>
      <c r="O37" s="8">
        <v>11</v>
      </c>
      <c r="P37" s="8" t="str">
        <f>E49</f>
        <v/>
      </c>
    </row>
    <row r="38" spans="1:19" ht="8.25" customHeight="1">
      <c r="C38" s="161">
        <v>6</v>
      </c>
      <c r="D38" s="173"/>
      <c r="E38" s="103" t="str">
        <f>IF(D38="","",VLOOKUP(D38,名簿!$A$19:$C$48,3,FALSE))</f>
        <v/>
      </c>
      <c r="F38" s="177" t="str">
        <f>IF(D38="","",VLOOKUP(D38,名簿!$A$19:$D$48,4,FALSE))</f>
        <v/>
      </c>
      <c r="G38" s="156" t="str">
        <f>IF(E39="","",VLOOKUP(D38,名簿!$A$19:$E$48,5,FALSE))</f>
        <v/>
      </c>
      <c r="I38" s="162"/>
      <c r="J38" s="171"/>
      <c r="K38" s="106" t="str">
        <f>IF(J38="","",VLOOKUP(J38,名簿!$A$19:$C$48,3,FALSE))</f>
        <v/>
      </c>
      <c r="L38" s="166" t="str">
        <f>IF(J38="","",VLOOKUP(J38,名簿!$A$19:$D$48,4,FALSE))</f>
        <v/>
      </c>
      <c r="M38" s="158" t="str">
        <f>IF(J38="","",VLOOKUP(J38,名簿!$A$19:$E$48,5,FALSE))</f>
        <v/>
      </c>
      <c r="N38" s="20"/>
      <c r="O38" s="8">
        <v>12</v>
      </c>
      <c r="P38" s="8" t="str">
        <f>E51</f>
        <v/>
      </c>
    </row>
    <row r="39" spans="1:19" ht="15" customHeight="1">
      <c r="A39" s="8" t="s">
        <v>102</v>
      </c>
      <c r="B39" s="8" t="str">
        <f>IF(名簿!B33="","",名簿!B33)</f>
        <v/>
      </c>
      <c r="C39" s="178"/>
      <c r="D39" s="174"/>
      <c r="E39" s="102" t="str">
        <f>IF(D38="","",VLOOKUP(D38,名簿!$A$19:$B$48,2,FALSE))</f>
        <v/>
      </c>
      <c r="F39" s="169"/>
      <c r="G39" s="157"/>
      <c r="H39" s="208"/>
      <c r="I39" s="163"/>
      <c r="J39" s="172"/>
      <c r="K39" s="60" t="str">
        <f>IF(J38="","",VLOOKUP(J38,名簿!$A$19:$B$48,2,FALSE))</f>
        <v/>
      </c>
      <c r="L39" s="167"/>
      <c r="M39" s="159"/>
      <c r="N39" s="20" t="str">
        <f>IF(J38="","",VLOOKUP(J38,名簿!$A$19:$F$48,6,FALSE))</f>
        <v/>
      </c>
      <c r="O39" s="8">
        <v>13</v>
      </c>
      <c r="P39" s="8" t="str">
        <f>E53</f>
        <v/>
      </c>
    </row>
    <row r="40" spans="1:19" ht="8.25" customHeight="1">
      <c r="C40" s="179">
        <v>7</v>
      </c>
      <c r="D40" s="171"/>
      <c r="E40" s="103" t="str">
        <f>IF(D40="","",VLOOKUP(D40,名簿!$A$19:$C$48,3,FALSE))</f>
        <v/>
      </c>
      <c r="F40" s="166" t="str">
        <f>IF(D40="","",VLOOKUP(D40,名簿!$A$19:$D$48,4,FALSE))</f>
        <v/>
      </c>
      <c r="G40" s="158" t="str">
        <f>IF(E41="","",VLOOKUP(D40,名簿!$A$19:$E$48,5,FALSE))</f>
        <v/>
      </c>
      <c r="I40" s="161">
        <v>4</v>
      </c>
      <c r="J40" s="173"/>
      <c r="K40" s="107" t="str">
        <f>IF(J40="","",VLOOKUP(J40,名簿!$A$19:$C$48,3,FALSE))</f>
        <v/>
      </c>
      <c r="L40" s="168" t="str">
        <f>IF(J40="","",VLOOKUP(J40,名簿!$A$19:$D$48,4,FALSE))</f>
        <v/>
      </c>
      <c r="M40" s="165" t="str">
        <f>IF(J40="","",VLOOKUP(J40,名簿!$A$19:$E$48,5,FALSE))</f>
        <v/>
      </c>
      <c r="N40" s="20"/>
      <c r="O40" s="8">
        <v>14</v>
      </c>
      <c r="P40" s="8" t="str">
        <f>E55</f>
        <v/>
      </c>
    </row>
    <row r="41" spans="1:19" ht="15" customHeight="1">
      <c r="A41" s="8" t="s">
        <v>103</v>
      </c>
      <c r="B41" s="8" t="str">
        <f>IF(名簿!B34="","",名簿!B34)</f>
        <v/>
      </c>
      <c r="C41" s="178"/>
      <c r="D41" s="174"/>
      <c r="E41" s="102" t="str">
        <f>IF(D40="","",VLOOKUP(D40,名簿!$A$19:$B$48,2,FALSE))</f>
        <v/>
      </c>
      <c r="F41" s="169"/>
      <c r="G41" s="157"/>
      <c r="H41" s="208"/>
      <c r="I41" s="162"/>
      <c r="J41" s="174"/>
      <c r="K41" s="61" t="str">
        <f>IF(J40="","",VLOOKUP(J40,名簿!$A$19:$B$48,2,FALSE))</f>
        <v/>
      </c>
      <c r="L41" s="169"/>
      <c r="M41" s="157"/>
      <c r="N41" s="20" t="str">
        <f>IF(J40="","",VLOOKUP(J40,名簿!$A$19:$F$48,6,FALSE))</f>
        <v/>
      </c>
      <c r="O41" s="8">
        <v>15</v>
      </c>
      <c r="P41" s="8" t="str">
        <f>E57</f>
        <v/>
      </c>
    </row>
    <row r="42" spans="1:19" ht="8.25" customHeight="1">
      <c r="C42" s="179">
        <v>8</v>
      </c>
      <c r="D42" s="171"/>
      <c r="E42" s="103" t="str">
        <f>IF(D42="","",VLOOKUP(D42,名簿!$A$19:$C$48,3,FALSE))</f>
        <v/>
      </c>
      <c r="F42" s="166" t="str">
        <f>IF(D42="","",VLOOKUP(D42,名簿!$A$19:$D$48,4,FALSE))</f>
        <v/>
      </c>
      <c r="G42" s="158" t="str">
        <f>IF(E43="","",VLOOKUP(D42,名簿!$A$19:$E$48,5,FALSE))</f>
        <v/>
      </c>
      <c r="I42" s="162"/>
      <c r="J42" s="175"/>
      <c r="K42" s="106" t="str">
        <f>IF(J42="","",VLOOKUP(J42,名簿!$A$19:$C$48,3,FALSE))</f>
        <v/>
      </c>
      <c r="L42" s="166" t="str">
        <f>IF(J42="","",VLOOKUP(J42,名簿!$A$19:$D$48,4,FALSE))</f>
        <v/>
      </c>
      <c r="M42" s="158" t="str">
        <f>IF(J42="","",VLOOKUP(J42,名簿!$A$19:$E$48,5,FALSE))</f>
        <v/>
      </c>
      <c r="N42" s="20"/>
      <c r="O42" s="8">
        <v>16</v>
      </c>
      <c r="P42" s="8" t="str">
        <f>E59</f>
        <v/>
      </c>
    </row>
    <row r="43" spans="1:19" ht="15" customHeight="1">
      <c r="A43" s="8" t="s">
        <v>104</v>
      </c>
      <c r="B43" s="8" t="str">
        <f>IF(名簿!B35="","",名簿!B35)</f>
        <v/>
      </c>
      <c r="C43" s="178"/>
      <c r="D43" s="174"/>
      <c r="E43" s="102" t="str">
        <f>IF(D42="","",VLOOKUP(D42,名簿!$A$19:$B$48,2,FALSE))</f>
        <v/>
      </c>
      <c r="F43" s="169"/>
      <c r="G43" s="157"/>
      <c r="H43" s="208"/>
      <c r="I43" s="163"/>
      <c r="J43" s="172"/>
      <c r="K43" s="60" t="str">
        <f>IF(J42="","",VLOOKUP(J42,名簿!$A$19:$B$48,2,FALSE))</f>
        <v/>
      </c>
      <c r="L43" s="167"/>
      <c r="M43" s="159"/>
      <c r="N43" s="20" t="str">
        <f>IF(J42="","",VLOOKUP(J42,名簿!$A$19:$F$48,6,FALSE))</f>
        <v/>
      </c>
      <c r="O43" s="8">
        <v>17</v>
      </c>
      <c r="P43" s="8" t="str">
        <f>E61</f>
        <v/>
      </c>
    </row>
    <row r="44" spans="1:19" ht="8.25" customHeight="1">
      <c r="C44" s="179">
        <v>9</v>
      </c>
      <c r="D44" s="171"/>
      <c r="E44" s="103" t="str">
        <f>IF(D44="","",VLOOKUP(D44,名簿!$A$19:$C$48,3,FALSE))</f>
        <v/>
      </c>
      <c r="F44" s="166" t="str">
        <f>IF(D44="","",VLOOKUP(D44,名簿!$A$19:$D$48,4,FALSE))</f>
        <v/>
      </c>
      <c r="G44" s="158" t="str">
        <f>IF(E45="","",VLOOKUP(D44,名簿!$A$19:$E$48,5,FALSE))</f>
        <v/>
      </c>
      <c r="I44" s="161">
        <v>5</v>
      </c>
      <c r="J44" s="173"/>
      <c r="K44" s="107" t="str">
        <f>IF(J44="","",VLOOKUP(J44,名簿!$A$19:$C$48,3,FALSE))</f>
        <v/>
      </c>
      <c r="L44" s="168" t="str">
        <f>IF(J44="","",VLOOKUP(J44,名簿!$A$19:$D$48,4,FALSE))</f>
        <v/>
      </c>
      <c r="M44" s="165" t="str">
        <f>IF(J44="","",VLOOKUP(J44,名簿!$A$19:$E$48,5,FALSE))</f>
        <v/>
      </c>
      <c r="N44" s="20"/>
      <c r="O44" s="8">
        <v>18</v>
      </c>
      <c r="P44" s="8" t="str">
        <f>E63</f>
        <v/>
      </c>
    </row>
    <row r="45" spans="1:19" ht="15" customHeight="1">
      <c r="A45" s="8" t="s">
        <v>105</v>
      </c>
      <c r="B45" s="8" t="str">
        <f>IF(名簿!B36="","",名簿!B36)</f>
        <v/>
      </c>
      <c r="C45" s="178"/>
      <c r="D45" s="174"/>
      <c r="E45" s="102" t="str">
        <f>IF(D44="","",VLOOKUP(D44,名簿!$A$19:$B$48,2,FALSE))</f>
        <v/>
      </c>
      <c r="F45" s="169"/>
      <c r="G45" s="157"/>
      <c r="H45" s="208"/>
      <c r="I45" s="162"/>
      <c r="J45" s="174"/>
      <c r="K45" s="61" t="str">
        <f>IF(J44="","",VLOOKUP(J44,名簿!$A$19:$B$48,2,FALSE))</f>
        <v/>
      </c>
      <c r="L45" s="169"/>
      <c r="M45" s="157"/>
      <c r="N45" s="20" t="str">
        <f>IF(J44="","",VLOOKUP(J44,名簿!$A$19:$F$48,6,FALSE))</f>
        <v/>
      </c>
      <c r="O45" s="8">
        <v>19</v>
      </c>
      <c r="P45" s="8" t="str">
        <f>E65</f>
        <v/>
      </c>
    </row>
    <row r="46" spans="1:19" ht="8.25" customHeight="1">
      <c r="C46" s="179">
        <v>10</v>
      </c>
      <c r="D46" s="171"/>
      <c r="E46" s="103" t="str">
        <f>IF(D46="","",VLOOKUP(D46,名簿!$A$19:$C$48,3,FALSE))</f>
        <v/>
      </c>
      <c r="F46" s="166" t="str">
        <f>IF(D46="","",VLOOKUP(D46,名簿!$A$19:$D$48,4,FALSE))</f>
        <v/>
      </c>
      <c r="G46" s="158" t="str">
        <f>IF(E47="","",VLOOKUP(D46,名簿!$A$19:$E$48,5,FALSE))</f>
        <v/>
      </c>
      <c r="I46" s="162"/>
      <c r="J46" s="175"/>
      <c r="K46" s="106" t="str">
        <f>IF(J46="","",VLOOKUP(J46,名簿!$A$19:$C$48,3,FALSE))</f>
        <v/>
      </c>
      <c r="L46" s="166" t="str">
        <f>IF(J46="","",VLOOKUP(J46,名簿!$A$19:$D$48,4,FALSE))</f>
        <v/>
      </c>
      <c r="M46" s="158" t="str">
        <f>IF(J46="","",VLOOKUP(J46,名簿!$A$19:$E$48,5,FALSE))</f>
        <v/>
      </c>
      <c r="N46" s="20"/>
      <c r="O46" s="8">
        <v>20</v>
      </c>
      <c r="P46" s="8" t="str">
        <f>E67</f>
        <v/>
      </c>
    </row>
    <row r="47" spans="1:19" ht="15" customHeight="1">
      <c r="A47" s="8" t="s">
        <v>106</v>
      </c>
      <c r="B47" s="8" t="str">
        <f>IF(名簿!B37="","",名簿!B37)</f>
        <v/>
      </c>
      <c r="C47" s="163"/>
      <c r="D47" s="172"/>
      <c r="E47" s="104" t="str">
        <f>IF(D46="","",VLOOKUP(D46,名簿!$A$19:$B$48,2,FALSE))</f>
        <v/>
      </c>
      <c r="F47" s="167"/>
      <c r="G47" s="159"/>
      <c r="H47" s="208"/>
      <c r="I47" s="163"/>
      <c r="J47" s="172"/>
      <c r="K47" s="60" t="str">
        <f>IF(J46="","",VLOOKUP(J46,名簿!$A$19:$B$48,2,FALSE))</f>
        <v/>
      </c>
      <c r="L47" s="167"/>
      <c r="M47" s="159"/>
      <c r="N47" s="20" t="str">
        <f>IF(J46="","",VLOOKUP(J46,名簿!$A$19:$F$48,6,FALSE))</f>
        <v/>
      </c>
    </row>
    <row r="48" spans="1:19" ht="8.25" customHeight="1">
      <c r="C48" s="161">
        <v>11</v>
      </c>
      <c r="D48" s="173"/>
      <c r="E48" s="103" t="str">
        <f>IF(D48="","",VLOOKUP(D48,名簿!$A$19:$C$48,3,FALSE))</f>
        <v/>
      </c>
      <c r="F48" s="177" t="str">
        <f>IF(D48="","",VLOOKUP(D48,名簿!$A$19:$D$48,4,FALSE))</f>
        <v/>
      </c>
      <c r="G48" s="156" t="str">
        <f>IF(E49="","",VLOOKUP(D48,名簿!$A$19:$E$48,5,FALSE))</f>
        <v/>
      </c>
      <c r="I48" s="161">
        <v>6</v>
      </c>
      <c r="J48" s="173"/>
      <c r="K48" s="107" t="str">
        <f>IF(J48="","",VLOOKUP(J48,名簿!$A$19:$C$48,3,FALSE))</f>
        <v/>
      </c>
      <c r="L48" s="168" t="str">
        <f>IF(J48="","",VLOOKUP(J48,名簿!$A$19:$D$48,4,FALSE))</f>
        <v/>
      </c>
      <c r="M48" s="165" t="str">
        <f>IF(J48="","",VLOOKUP(J48,名簿!$A$19:$E$48,5,FALSE))</f>
        <v/>
      </c>
      <c r="N48" s="20"/>
    </row>
    <row r="49" spans="1:14" ht="15" customHeight="1">
      <c r="A49" s="8" t="s">
        <v>107</v>
      </c>
      <c r="B49" s="8" t="str">
        <f>IF(名簿!B38="","",名簿!B38)</f>
        <v/>
      </c>
      <c r="C49" s="178"/>
      <c r="D49" s="174"/>
      <c r="E49" s="102" t="str">
        <f>IF(D48="","",VLOOKUP(D48,名簿!$A$19:$B$48,2,FALSE))</f>
        <v/>
      </c>
      <c r="F49" s="169"/>
      <c r="G49" s="157"/>
      <c r="H49" s="208"/>
      <c r="I49" s="162"/>
      <c r="J49" s="175"/>
      <c r="K49" s="61" t="str">
        <f>IF(J48="","",VLOOKUP(J48,名簿!$A$19:$B$48,2,FALSE))</f>
        <v/>
      </c>
      <c r="L49" s="169"/>
      <c r="M49" s="157"/>
      <c r="N49" s="20" t="str">
        <f>IF(J48="","",VLOOKUP(J48,名簿!$A$19:$F$48,6,FALSE))</f>
        <v/>
      </c>
    </row>
    <row r="50" spans="1:14" ht="8.25" customHeight="1">
      <c r="C50" s="179">
        <v>12</v>
      </c>
      <c r="D50" s="171"/>
      <c r="E50" s="103" t="str">
        <f>IF(D50="","",VLOOKUP(D50,名簿!$A$19:$C$48,3,FALSE))</f>
        <v/>
      </c>
      <c r="F50" s="166" t="str">
        <f>IF(D50="","",VLOOKUP(D50,名簿!$A$19:$D$48,4,FALSE))</f>
        <v/>
      </c>
      <c r="G50" s="158" t="str">
        <f>IF(E51="","",VLOOKUP(D50,名簿!$A$19:$E$48,5,FALSE))</f>
        <v/>
      </c>
      <c r="I50" s="162"/>
      <c r="J50" s="171"/>
      <c r="K50" s="106" t="str">
        <f>IF(J50="","",VLOOKUP(J50,名簿!$A$19:$C$48,3,FALSE))</f>
        <v/>
      </c>
      <c r="L50" s="166" t="str">
        <f>IF(J50="","",VLOOKUP(J50,名簿!$A$19:$D$48,4,FALSE))</f>
        <v/>
      </c>
      <c r="M50" s="158" t="str">
        <f>IF(J50="","",VLOOKUP(J50,名簿!$A$19:$E$48,5,FALSE))</f>
        <v/>
      </c>
      <c r="N50" s="20"/>
    </row>
    <row r="51" spans="1:14" ht="15" customHeight="1">
      <c r="A51" s="8" t="s">
        <v>108</v>
      </c>
      <c r="B51" s="8" t="str">
        <f>IF(名簿!B39="","",名簿!B39)</f>
        <v/>
      </c>
      <c r="C51" s="178"/>
      <c r="D51" s="174"/>
      <c r="E51" s="102" t="str">
        <f>IF(D50="","",VLOOKUP(D50,名簿!$A$19:$B$48,2,FALSE))</f>
        <v/>
      </c>
      <c r="F51" s="169"/>
      <c r="G51" s="157"/>
      <c r="H51" s="208"/>
      <c r="I51" s="163"/>
      <c r="J51" s="172"/>
      <c r="K51" s="60" t="str">
        <f>IF(J50="","",VLOOKUP(J50,名簿!$A$19:$B$48,2,FALSE))</f>
        <v/>
      </c>
      <c r="L51" s="167"/>
      <c r="M51" s="159"/>
      <c r="N51" s="20" t="str">
        <f>IF(J50="","",VLOOKUP(J50,名簿!$A$19:$F$48,6,FALSE))</f>
        <v/>
      </c>
    </row>
    <row r="52" spans="1:14" ht="8.25" customHeight="1">
      <c r="C52" s="179">
        <v>13</v>
      </c>
      <c r="D52" s="171"/>
      <c r="E52" s="103" t="str">
        <f>IF(D52="","",VLOOKUP(D52,名簿!$A$19:$C$48,3,FALSE))</f>
        <v/>
      </c>
      <c r="F52" s="166" t="str">
        <f>IF(D52="","",VLOOKUP(D52,名簿!$A$19:$D$48,4,FALSE))</f>
        <v/>
      </c>
      <c r="G52" s="158" t="str">
        <f>IF(E53="","",VLOOKUP(D52,名簿!$A$19:$E$48,5,FALSE))</f>
        <v/>
      </c>
      <c r="I52" s="161">
        <v>7</v>
      </c>
      <c r="J52" s="173"/>
      <c r="K52" s="107" t="str">
        <f>IF(J52="","",VLOOKUP(J52,名簿!$A$19:$C$48,3,FALSE))</f>
        <v/>
      </c>
      <c r="L52" s="168" t="str">
        <f>IF(J52="","",VLOOKUP(J52,名簿!$A$19:$D$48,4,FALSE))</f>
        <v/>
      </c>
      <c r="M52" s="165" t="str">
        <f>IF(J52="","",VLOOKUP(J52,名簿!$A$19:$E$48,5,FALSE))</f>
        <v/>
      </c>
      <c r="N52" s="20"/>
    </row>
    <row r="53" spans="1:14" ht="15" customHeight="1">
      <c r="A53" s="8" t="s">
        <v>109</v>
      </c>
      <c r="B53" s="8" t="str">
        <f>IF(名簿!B40="","",名簿!B40)</f>
        <v/>
      </c>
      <c r="C53" s="178"/>
      <c r="D53" s="174"/>
      <c r="E53" s="102" t="str">
        <f>IF(D52="","",VLOOKUP(D52,名簿!$A$19:$B$48,2,FALSE))</f>
        <v/>
      </c>
      <c r="F53" s="169"/>
      <c r="G53" s="157"/>
      <c r="H53" s="208"/>
      <c r="I53" s="162"/>
      <c r="J53" s="175"/>
      <c r="K53" s="61" t="str">
        <f>IF(J52="","",VLOOKUP(J52,名簿!$A$19:$B$48,2,FALSE))</f>
        <v/>
      </c>
      <c r="L53" s="169"/>
      <c r="M53" s="157"/>
      <c r="N53" s="20" t="str">
        <f>IF(J52="","",VLOOKUP(J52,名簿!$A$19:$F$48,6,FALSE))</f>
        <v/>
      </c>
    </row>
    <row r="54" spans="1:14" ht="8.25" customHeight="1">
      <c r="C54" s="179">
        <v>14</v>
      </c>
      <c r="D54" s="171"/>
      <c r="E54" s="103" t="str">
        <f>IF(D54="","",VLOOKUP(D54,名簿!$A$19:$C$48,3,FALSE))</f>
        <v/>
      </c>
      <c r="F54" s="166" t="str">
        <f>IF(D54="","",VLOOKUP(D54,名簿!$A$19:$D$48,4,FALSE))</f>
        <v/>
      </c>
      <c r="G54" s="158" t="str">
        <f>IF(E55="","",VLOOKUP(D54,名簿!$A$19:$E$48,5,FALSE))</f>
        <v/>
      </c>
      <c r="I54" s="162"/>
      <c r="J54" s="171"/>
      <c r="K54" s="106" t="str">
        <f>IF(J54="","",VLOOKUP(J54,名簿!$A$19:$C$48,3,FALSE))</f>
        <v/>
      </c>
      <c r="L54" s="166" t="str">
        <f>IF(J54="","",VLOOKUP(J54,名簿!$A$19:$D$48,4,FALSE))</f>
        <v/>
      </c>
      <c r="M54" s="158" t="str">
        <f>IF(J54="","",VLOOKUP(J54,名簿!$A$19:$E$48,5,FALSE))</f>
        <v/>
      </c>
      <c r="N54" s="20"/>
    </row>
    <row r="55" spans="1:14" ht="15" customHeight="1">
      <c r="A55" s="8" t="s">
        <v>110</v>
      </c>
      <c r="B55" s="8" t="str">
        <f>IF(名簿!B41="","",名簿!B41)</f>
        <v/>
      </c>
      <c r="C55" s="178"/>
      <c r="D55" s="174"/>
      <c r="E55" s="102" t="str">
        <f>IF(D54="","",VLOOKUP(D54,名簿!$A$19:$B$48,2,FALSE))</f>
        <v/>
      </c>
      <c r="F55" s="169"/>
      <c r="G55" s="157"/>
      <c r="H55" s="208"/>
      <c r="I55" s="163"/>
      <c r="J55" s="172"/>
      <c r="K55" s="60" t="str">
        <f>IF(J54="","",VLOOKUP(J54,名簿!$A$19:$B$48,2,FALSE))</f>
        <v/>
      </c>
      <c r="L55" s="167"/>
      <c r="M55" s="159"/>
      <c r="N55" s="20" t="str">
        <f>IF(J54="","",VLOOKUP(J54,名簿!$A$19:$F$48,6,FALSE))</f>
        <v/>
      </c>
    </row>
    <row r="56" spans="1:14" ht="8.25" customHeight="1">
      <c r="C56" s="179">
        <v>15</v>
      </c>
      <c r="D56" s="171"/>
      <c r="E56" s="103" t="str">
        <f>IF(D56="","",VLOOKUP(D56,名簿!$A$19:$C$48,3,FALSE))</f>
        <v/>
      </c>
      <c r="F56" s="166" t="str">
        <f>IF(D56="","",VLOOKUP(D56,名簿!$A$19:$D$48,4,FALSE))</f>
        <v/>
      </c>
      <c r="G56" s="158" t="str">
        <f>IF(E57="","",VLOOKUP(D56,名簿!$A$19:$E$48,5,FALSE))</f>
        <v/>
      </c>
      <c r="I56" s="161">
        <v>8</v>
      </c>
      <c r="J56" s="173"/>
      <c r="K56" s="107" t="str">
        <f>IF(J56="","",VLOOKUP(J56,名簿!$A$19:$C$48,3,FALSE))</f>
        <v/>
      </c>
      <c r="L56" s="168" t="str">
        <f>IF(J56="","",VLOOKUP(J56,名簿!$A$19:$D$48,4,FALSE))</f>
        <v/>
      </c>
      <c r="M56" s="165" t="str">
        <f>IF(J56="","",VLOOKUP(J56,名簿!$A$19:$E$48,5,FALSE))</f>
        <v/>
      </c>
      <c r="N56" s="20"/>
    </row>
    <row r="57" spans="1:14" ht="15" customHeight="1">
      <c r="A57" s="8" t="s">
        <v>111</v>
      </c>
      <c r="B57" s="8" t="str">
        <f>IF(名簿!B42="","",名簿!B42)</f>
        <v/>
      </c>
      <c r="C57" s="163"/>
      <c r="D57" s="172"/>
      <c r="E57" s="104" t="str">
        <f>IF(D56="","",VLOOKUP(D56,名簿!$A$19:$B$48,2,FALSE))</f>
        <v/>
      </c>
      <c r="F57" s="167"/>
      <c r="G57" s="159"/>
      <c r="H57" s="208"/>
      <c r="I57" s="162"/>
      <c r="J57" s="175"/>
      <c r="K57" s="61" t="str">
        <f>IF(J56="","",VLOOKUP(J56,名簿!$A$19:$B$48,2,FALSE))</f>
        <v/>
      </c>
      <c r="L57" s="169"/>
      <c r="M57" s="157"/>
      <c r="N57" s="20" t="str">
        <f>IF(J56="","",VLOOKUP(J56,名簿!$A$19:$F$48,6,FALSE))</f>
        <v/>
      </c>
    </row>
    <row r="58" spans="1:14" ht="8.25" customHeight="1">
      <c r="C58" s="161">
        <v>16</v>
      </c>
      <c r="D58" s="173"/>
      <c r="E58" s="103" t="str">
        <f>IF(D58="","",VLOOKUP(D58,名簿!$A$19:$C$48,3,FALSE))</f>
        <v/>
      </c>
      <c r="F58" s="177" t="str">
        <f>IF(D58="","",VLOOKUP(D58,名簿!$A$19:$D$48,4,FALSE))</f>
        <v/>
      </c>
      <c r="G58" s="156" t="str">
        <f>IF(E59="","",VLOOKUP(D58,名簿!$A$19:$E$48,5,FALSE))</f>
        <v/>
      </c>
      <c r="I58" s="162"/>
      <c r="J58" s="171"/>
      <c r="K58" s="106" t="str">
        <f>IF(J58="","",VLOOKUP(J58,名簿!$A$19:$C$48,3,FALSE))</f>
        <v/>
      </c>
      <c r="L58" s="166" t="str">
        <f>IF(J58="","",VLOOKUP(J58,名簿!$A$19:$D$48,4,FALSE))</f>
        <v/>
      </c>
      <c r="M58" s="158" t="str">
        <f>IF(J58="","",VLOOKUP(J58,名簿!$A$19:$E$48,5,FALSE))</f>
        <v/>
      </c>
    </row>
    <row r="59" spans="1:14" ht="15" customHeight="1">
      <c r="A59" s="8" t="s">
        <v>112</v>
      </c>
      <c r="B59" s="8" t="str">
        <f>IF(名簿!B43="","",名簿!B43)</f>
        <v/>
      </c>
      <c r="C59" s="178"/>
      <c r="D59" s="174"/>
      <c r="E59" s="102" t="str">
        <f>IF(D58="","",VLOOKUP(D58,名簿!$A$19:$B$48,2,FALSE))</f>
        <v/>
      </c>
      <c r="F59" s="169"/>
      <c r="G59" s="157"/>
      <c r="H59" s="208"/>
      <c r="I59" s="163"/>
      <c r="J59" s="172"/>
      <c r="K59" s="60" t="str">
        <f>IF(J58="","",VLOOKUP(J58,名簿!$A$19:$B$48,2,FALSE))</f>
        <v/>
      </c>
      <c r="L59" s="167"/>
      <c r="M59" s="159"/>
      <c r="N59" s="20" t="str">
        <f>IF(J58="","",VLOOKUP(J58,名簿!$A$19:$F$48,6,FALSE))</f>
        <v/>
      </c>
    </row>
    <row r="60" spans="1:14" ht="8.25" customHeight="1">
      <c r="C60" s="179">
        <v>17</v>
      </c>
      <c r="D60" s="171"/>
      <c r="E60" s="103" t="str">
        <f>IF(D60="","",VLOOKUP(D60,名簿!$A$19:$C$48,3,FALSE))</f>
        <v/>
      </c>
      <c r="F60" s="166" t="str">
        <f>IF(D60="","",VLOOKUP(D60,名簿!$A$19:$D$48,4,FALSE))</f>
        <v/>
      </c>
      <c r="G60" s="158" t="str">
        <f>IF(E61="","",VLOOKUP(D60,名簿!$A$19:$E$48,5,FALSE))</f>
        <v/>
      </c>
      <c r="I60" s="161">
        <v>9</v>
      </c>
      <c r="J60" s="173"/>
      <c r="K60" s="107" t="str">
        <f>IF(J60="","",VLOOKUP(J60,名簿!$A$19:$C$48,3,FALSE))</f>
        <v/>
      </c>
      <c r="L60" s="168" t="str">
        <f>IF(J60="","",VLOOKUP(J60,名簿!$A$19:$D$48,4,FALSE))</f>
        <v/>
      </c>
      <c r="M60" s="165" t="str">
        <f>IF(J60="","",VLOOKUP(J60,名簿!$A$19:$E$48,5,FALSE))</f>
        <v/>
      </c>
      <c r="N60" s="20"/>
    </row>
    <row r="61" spans="1:14" ht="15" customHeight="1">
      <c r="A61" s="8" t="s">
        <v>113</v>
      </c>
      <c r="B61" s="8" t="str">
        <f>IF(名簿!B44="","",名簿!B44)</f>
        <v/>
      </c>
      <c r="C61" s="178"/>
      <c r="D61" s="174"/>
      <c r="E61" s="102" t="str">
        <f>IF(D60="","",VLOOKUP(D60,名簿!$A$19:$B$48,2,FALSE))</f>
        <v/>
      </c>
      <c r="F61" s="169"/>
      <c r="G61" s="157"/>
      <c r="H61" s="208"/>
      <c r="I61" s="162"/>
      <c r="J61" s="174"/>
      <c r="K61" s="61" t="str">
        <f>IF(J60="","",VLOOKUP(J60,名簿!$A$19:$B$48,2,FALSE))</f>
        <v/>
      </c>
      <c r="L61" s="169"/>
      <c r="M61" s="157"/>
      <c r="N61" s="20" t="str">
        <f>IF(J60="","",VLOOKUP(J60,名簿!$A$19:$F$48,6,FALSE))</f>
        <v/>
      </c>
    </row>
    <row r="62" spans="1:14" ht="8.25" customHeight="1">
      <c r="C62" s="179">
        <v>18</v>
      </c>
      <c r="D62" s="171"/>
      <c r="E62" s="103" t="str">
        <f>IF(D62="","",VLOOKUP(D62,名簿!$A$19:$C$48,3,FALSE))</f>
        <v/>
      </c>
      <c r="F62" s="166" t="str">
        <f>IF(D62="","",VLOOKUP(D62,名簿!$A$19:$D$48,4,FALSE))</f>
        <v/>
      </c>
      <c r="G62" s="158" t="str">
        <f>IF(E63="","",VLOOKUP(D62,名簿!$A$19:$E$48,5,FALSE))</f>
        <v/>
      </c>
      <c r="I62" s="162"/>
      <c r="J62" s="175"/>
      <c r="K62" s="106" t="str">
        <f>IF(J62="","",VLOOKUP(J62,名簿!$A$19:$C$48,3,FALSE))</f>
        <v/>
      </c>
      <c r="L62" s="166" t="str">
        <f>IF(J62="","",VLOOKUP(J62,名簿!$A$19:$D$48,4,FALSE))</f>
        <v/>
      </c>
      <c r="M62" s="158" t="str">
        <f>IF(J62="","",VLOOKUP(J62,名簿!$A$19:$E$48,5,FALSE))</f>
        <v/>
      </c>
      <c r="N62" s="20"/>
    </row>
    <row r="63" spans="1:14" ht="15" customHeight="1">
      <c r="A63" s="8" t="s">
        <v>114</v>
      </c>
      <c r="B63" s="8" t="str">
        <f>IF(名簿!B45="","",名簿!B45)</f>
        <v/>
      </c>
      <c r="C63" s="178"/>
      <c r="D63" s="174"/>
      <c r="E63" s="102" t="str">
        <f>IF(D62="","",VLOOKUP(D62,名簿!$A$19:$B$48,2,FALSE))</f>
        <v/>
      </c>
      <c r="F63" s="169"/>
      <c r="G63" s="157"/>
      <c r="H63" s="208"/>
      <c r="I63" s="163"/>
      <c r="J63" s="172"/>
      <c r="K63" s="60" t="str">
        <f>IF(J62="","",VLOOKUP(J62,名簿!$A$19:$B$48,2,FALSE))</f>
        <v/>
      </c>
      <c r="L63" s="167"/>
      <c r="M63" s="159"/>
      <c r="N63" s="20" t="str">
        <f>IF(J62="","",VLOOKUP(J62,名簿!$A$19:$F$48,6,FALSE))</f>
        <v/>
      </c>
    </row>
    <row r="64" spans="1:14" ht="8.25" customHeight="1">
      <c r="C64" s="179">
        <v>19</v>
      </c>
      <c r="D64" s="171"/>
      <c r="E64" s="103" t="str">
        <f>IF(D64="","",VLOOKUP(D64,名簿!$A$19:$C$48,3,FALSE))</f>
        <v/>
      </c>
      <c r="F64" s="166" t="str">
        <f>IF(D64="","",VLOOKUP(D64,名簿!$A$19:$D$48,4,FALSE))</f>
        <v/>
      </c>
      <c r="G64" s="158" t="str">
        <f>IF(E65="","",VLOOKUP(D64,名簿!$A$19:$E$48,5,FALSE))</f>
        <v/>
      </c>
      <c r="I64" s="161">
        <v>10</v>
      </c>
      <c r="J64" s="173"/>
      <c r="K64" s="107" t="str">
        <f>IF(J64="","",VLOOKUP(J64,名簿!$A$19:$C$48,3,FALSE))</f>
        <v/>
      </c>
      <c r="L64" s="168" t="str">
        <f>IF(J64="","",VLOOKUP(J64,名簿!$A$19:$D$48,4,FALSE))</f>
        <v/>
      </c>
      <c r="M64" s="165" t="str">
        <f>IF(J64="","",VLOOKUP(J64,名簿!$A$19:$E$48,5,FALSE))</f>
        <v/>
      </c>
      <c r="N64" s="20"/>
    </row>
    <row r="65" spans="1:14" ht="15" customHeight="1">
      <c r="A65" s="8" t="s">
        <v>115</v>
      </c>
      <c r="B65" s="8" t="str">
        <f>IF(名簿!B46="","",名簿!B46)</f>
        <v/>
      </c>
      <c r="C65" s="178"/>
      <c r="D65" s="174"/>
      <c r="E65" s="102" t="str">
        <f>IF(D64="","",VLOOKUP(D64,名簿!$A$19:$B$48,2,FALSE))</f>
        <v/>
      </c>
      <c r="F65" s="169"/>
      <c r="G65" s="157"/>
      <c r="H65" s="208"/>
      <c r="I65" s="162"/>
      <c r="J65" s="175"/>
      <c r="K65" s="61" t="str">
        <f>IF(J64="","",VLOOKUP(J64,名簿!$A$19:$B$48,2,FALSE))</f>
        <v/>
      </c>
      <c r="L65" s="169"/>
      <c r="M65" s="157"/>
      <c r="N65" s="20" t="str">
        <f>IF(J64="","",VLOOKUP(J64,名簿!$A$19:$F$48,6,FALSE))</f>
        <v/>
      </c>
    </row>
    <row r="66" spans="1:14" ht="8.25" customHeight="1">
      <c r="C66" s="179">
        <v>20</v>
      </c>
      <c r="D66" s="171"/>
      <c r="E66" s="103" t="str">
        <f>IF(D66="","",VLOOKUP(D66,名簿!$A$19:$C$48,3,FALSE))</f>
        <v/>
      </c>
      <c r="F66" s="166" t="str">
        <f>IF(D66="","",VLOOKUP(D66,名簿!$A$19:$D$48,4,FALSE))</f>
        <v/>
      </c>
      <c r="G66" s="158" t="str">
        <f>IF(E67="","",VLOOKUP(D66,名簿!$A$19:$E$48,5,FALSE))</f>
        <v/>
      </c>
      <c r="I66" s="162"/>
      <c r="J66" s="171"/>
      <c r="K66" s="106" t="str">
        <f>IF(J66="","",VLOOKUP(J66,名簿!$A$19:$C$48,3,FALSE))</f>
        <v/>
      </c>
      <c r="L66" s="166" t="str">
        <f>IF(J66="","",VLOOKUP(J66,名簿!$A$19:$D$48,4,FALSE))</f>
        <v/>
      </c>
      <c r="M66" s="158" t="str">
        <f>IF(J66="","",VLOOKUP(J66,名簿!$A$19:$E$48,5,FALSE))</f>
        <v/>
      </c>
      <c r="N66" s="20"/>
    </row>
    <row r="67" spans="1:14" ht="15" customHeight="1">
      <c r="A67" s="8" t="s">
        <v>116</v>
      </c>
      <c r="B67" s="8" t="str">
        <f>IF(名簿!B47="","",名簿!B47)</f>
        <v/>
      </c>
      <c r="C67" s="163"/>
      <c r="D67" s="172"/>
      <c r="E67" s="104" t="str">
        <f>IF(D66="","",VLOOKUP(D66,名簿!$A$19:$B$48,2,FALSE))</f>
        <v/>
      </c>
      <c r="F67" s="167"/>
      <c r="G67" s="159"/>
      <c r="H67" s="209"/>
      <c r="I67" s="163"/>
      <c r="J67" s="172"/>
      <c r="K67" s="60" t="str">
        <f>IF(J66="","",VLOOKUP(J66,名簿!$A$19:$B$48,2,FALSE))</f>
        <v/>
      </c>
      <c r="L67" s="167"/>
      <c r="M67" s="159"/>
      <c r="N67" s="20" t="str">
        <f>IF(J66="","",VLOOKUP(J66,名簿!$A$19:$F$48,6,FALSE))</f>
        <v/>
      </c>
    </row>
    <row r="69" spans="1:14">
      <c r="A69" s="8" t="s">
        <v>130</v>
      </c>
      <c r="B69" s="8" t="str">
        <f>IF(名簿!B48="","",名簿!B48)</f>
        <v/>
      </c>
    </row>
  </sheetData>
  <sheetProtection algorithmName="SHA-512" hashValue="XLxotAdfar/UYOs16kBtGL0WFrFmh+JhGh3z67I15ycmsGy3S5ifAi6Vh/9oLnpJ81kPfWkrecg52pR/MOxSxg==" saltValue="1NOxO3n6uv0jMaJxyrxhng==" spinCount="100000" sheet="1" selectLockedCells="1"/>
  <mergeCells count="182">
    <mergeCell ref="N3:T5"/>
    <mergeCell ref="J3:K3"/>
    <mergeCell ref="K8:K9"/>
    <mergeCell ref="C10:C11"/>
    <mergeCell ref="C12:C13"/>
    <mergeCell ref="C14:C15"/>
    <mergeCell ref="F10:F11"/>
    <mergeCell ref="F12:F13"/>
    <mergeCell ref="F14:F15"/>
    <mergeCell ref="D3:H3"/>
    <mergeCell ref="C16:C17"/>
    <mergeCell ref="C18:C19"/>
    <mergeCell ref="C20:C21"/>
    <mergeCell ref="C22:C23"/>
    <mergeCell ref="D10:D11"/>
    <mergeCell ref="D12:D13"/>
    <mergeCell ref="D14:D15"/>
    <mergeCell ref="D16:D17"/>
    <mergeCell ref="D18:D19"/>
    <mergeCell ref="D20:D21"/>
    <mergeCell ref="D22:D23"/>
    <mergeCell ref="F16:F17"/>
    <mergeCell ref="F18:F19"/>
    <mergeCell ref="F20:F21"/>
    <mergeCell ref="F22:F23"/>
    <mergeCell ref="G10:G11"/>
    <mergeCell ref="G12:G13"/>
    <mergeCell ref="G14:G15"/>
    <mergeCell ref="G16:G17"/>
    <mergeCell ref="G18:G19"/>
    <mergeCell ref="G20:G21"/>
    <mergeCell ref="G22:G23"/>
    <mergeCell ref="C38:C39"/>
    <mergeCell ref="C40:C41"/>
    <mergeCell ref="C42:C43"/>
    <mergeCell ref="C44:C45"/>
    <mergeCell ref="C46:C47"/>
    <mergeCell ref="C28:C29"/>
    <mergeCell ref="C30:C31"/>
    <mergeCell ref="C32:C33"/>
    <mergeCell ref="C34:C35"/>
    <mergeCell ref="C36:C37"/>
    <mergeCell ref="C58:C59"/>
    <mergeCell ref="C60:C61"/>
    <mergeCell ref="C62:C63"/>
    <mergeCell ref="C64:C65"/>
    <mergeCell ref="C66:C67"/>
    <mergeCell ref="C48:C49"/>
    <mergeCell ref="C50:C51"/>
    <mergeCell ref="C52:C53"/>
    <mergeCell ref="C54:C55"/>
    <mergeCell ref="C56:C57"/>
    <mergeCell ref="D38:D39"/>
    <mergeCell ref="D40:D41"/>
    <mergeCell ref="D42:D43"/>
    <mergeCell ref="D44:D45"/>
    <mergeCell ref="D46:D47"/>
    <mergeCell ref="D28:D29"/>
    <mergeCell ref="D30:D31"/>
    <mergeCell ref="D32:D33"/>
    <mergeCell ref="D34:D35"/>
    <mergeCell ref="D36:D37"/>
    <mergeCell ref="D58:D59"/>
    <mergeCell ref="D60:D61"/>
    <mergeCell ref="D62:D63"/>
    <mergeCell ref="D64:D65"/>
    <mergeCell ref="D66:D67"/>
    <mergeCell ref="D48:D49"/>
    <mergeCell ref="D50:D51"/>
    <mergeCell ref="D52:D53"/>
    <mergeCell ref="D54:D55"/>
    <mergeCell ref="D56:D57"/>
    <mergeCell ref="F38:F39"/>
    <mergeCell ref="F40:F41"/>
    <mergeCell ref="F42:F43"/>
    <mergeCell ref="F44:F45"/>
    <mergeCell ref="F46:F47"/>
    <mergeCell ref="F28:F29"/>
    <mergeCell ref="F30:F31"/>
    <mergeCell ref="F32:F33"/>
    <mergeCell ref="F34:F35"/>
    <mergeCell ref="F36:F37"/>
    <mergeCell ref="F58:F59"/>
    <mergeCell ref="F60:F61"/>
    <mergeCell ref="F62:F63"/>
    <mergeCell ref="F64:F65"/>
    <mergeCell ref="F66:F67"/>
    <mergeCell ref="F48:F49"/>
    <mergeCell ref="F50:F51"/>
    <mergeCell ref="F52:F53"/>
    <mergeCell ref="F54:F55"/>
    <mergeCell ref="F56:F57"/>
    <mergeCell ref="J38:J39"/>
    <mergeCell ref="J40:J41"/>
    <mergeCell ref="J42:J43"/>
    <mergeCell ref="J44:J45"/>
    <mergeCell ref="J46:J47"/>
    <mergeCell ref="J28:J29"/>
    <mergeCell ref="J30:J31"/>
    <mergeCell ref="J32:J33"/>
    <mergeCell ref="J34:J35"/>
    <mergeCell ref="J36:J37"/>
    <mergeCell ref="J58:J59"/>
    <mergeCell ref="J60:J61"/>
    <mergeCell ref="J62:J63"/>
    <mergeCell ref="J64:J65"/>
    <mergeCell ref="J66:J67"/>
    <mergeCell ref="J48:J49"/>
    <mergeCell ref="J50:J51"/>
    <mergeCell ref="J52:J53"/>
    <mergeCell ref="J54:J55"/>
    <mergeCell ref="J56:J57"/>
    <mergeCell ref="L38:L39"/>
    <mergeCell ref="L40:L41"/>
    <mergeCell ref="L42:L43"/>
    <mergeCell ref="L44:L45"/>
    <mergeCell ref="L46:L47"/>
    <mergeCell ref="L28:L29"/>
    <mergeCell ref="L30:L31"/>
    <mergeCell ref="L32:L33"/>
    <mergeCell ref="L34:L35"/>
    <mergeCell ref="L36:L37"/>
    <mergeCell ref="L58:L59"/>
    <mergeCell ref="L60:L61"/>
    <mergeCell ref="L62:L63"/>
    <mergeCell ref="L64:L65"/>
    <mergeCell ref="L66:L67"/>
    <mergeCell ref="L48:L49"/>
    <mergeCell ref="L50:L51"/>
    <mergeCell ref="L52:L53"/>
    <mergeCell ref="L54:L55"/>
    <mergeCell ref="L56:L57"/>
    <mergeCell ref="M38:M39"/>
    <mergeCell ref="M40:M41"/>
    <mergeCell ref="M42:M43"/>
    <mergeCell ref="M44:M45"/>
    <mergeCell ref="M46:M47"/>
    <mergeCell ref="M28:M29"/>
    <mergeCell ref="M30:M31"/>
    <mergeCell ref="M32:M33"/>
    <mergeCell ref="M34:M35"/>
    <mergeCell ref="M36:M37"/>
    <mergeCell ref="M58:M59"/>
    <mergeCell ref="M60:M61"/>
    <mergeCell ref="M62:M63"/>
    <mergeCell ref="M64:M65"/>
    <mergeCell ref="M66:M67"/>
    <mergeCell ref="M48:M49"/>
    <mergeCell ref="M50:M51"/>
    <mergeCell ref="M52:M53"/>
    <mergeCell ref="M54:M55"/>
    <mergeCell ref="M56:M57"/>
    <mergeCell ref="I48:I51"/>
    <mergeCell ref="I52:I55"/>
    <mergeCell ref="I56:I59"/>
    <mergeCell ref="I60:I63"/>
    <mergeCell ref="I64:I67"/>
    <mergeCell ref="I28:I31"/>
    <mergeCell ref="I32:I35"/>
    <mergeCell ref="I36:I39"/>
    <mergeCell ref="I40:I43"/>
    <mergeCell ref="I44:I47"/>
    <mergeCell ref="G38:G39"/>
    <mergeCell ref="G40:G41"/>
    <mergeCell ref="G42:G43"/>
    <mergeCell ref="G44:G45"/>
    <mergeCell ref="G46:G47"/>
    <mergeCell ref="G28:G29"/>
    <mergeCell ref="G30:G31"/>
    <mergeCell ref="G32:G33"/>
    <mergeCell ref="G34:G35"/>
    <mergeCell ref="G36:G37"/>
    <mergeCell ref="G58:G59"/>
    <mergeCell ref="G60:G61"/>
    <mergeCell ref="G62:G63"/>
    <mergeCell ref="G64:G65"/>
    <mergeCell ref="G66:G67"/>
    <mergeCell ref="G48:G49"/>
    <mergeCell ref="G50:G51"/>
    <mergeCell ref="G52:G53"/>
    <mergeCell ref="G54:G55"/>
    <mergeCell ref="G56:G57"/>
  </mergeCells>
  <phoneticPr fontId="2"/>
  <conditionalFormatting sqref="D5 J5:J6 D12 D10 D14 D16 D18 D20 D22 D30 D28 D32 D34 D36 D38 D40 D42 D44 D46 D48 D50 D52 D54 D56 D58 D60 D62 D64 D66 J30 J28 J32 J34 J36 J38 J40 J42 J44 J46 J48 J50 J52 J54 J56 J58 J60 J62 J64 J66">
    <cfRule type="cellIs" dxfId="15" priority="3" operator="equal">
      <formula>0</formula>
    </cfRule>
  </conditionalFormatting>
  <dataValidations count="1">
    <dataValidation type="list" allowBlank="1" showInputMessage="1" showErrorMessage="1" sqref="H29 H31 H33 H35 H37 H39 H41 H43 H45 H47 H49 H51 H53 H55 H57 H59 H61 H63 H65 H67" xr:uid="{8E9C104B-0E95-4C18-B593-89F2C4381EDE}">
      <formula1>$N$1:$N$2</formula1>
    </dataValidation>
  </dataValidations>
  <printOptions horizontalCentered="1" verticalCentered="1"/>
  <pageMargins left="0.59055118110236227" right="0.59055118110236227" top="0.59055118110236227" bottom="0.59055118110236227" header="0" footer="0"/>
  <pageSetup paperSize="9" scale="95" fitToWidth="0" fitToHeight="0" orientation="portrait" r:id="rId1"/>
  <ignoredErrors>
    <ignoredError sqref="E11:E12 E13 E16 E19 E21" 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395A3-8F0B-442B-9C3D-AC2BEE310FFF}">
  <dimension ref="A1:T70"/>
  <sheetViews>
    <sheetView view="pageBreakPreview" zoomScaleNormal="100" zoomScaleSheetLayoutView="100" workbookViewId="0">
      <selection activeCell="D29" sqref="D29:D30"/>
    </sheetView>
  </sheetViews>
  <sheetFormatPr defaultColWidth="9" defaultRowHeight="13.5"/>
  <cols>
    <col min="1" max="1" width="4.375" style="8" bestFit="1" customWidth="1"/>
    <col min="2" max="2" width="6.375" style="8" customWidth="1"/>
    <col min="3" max="3" width="5.625" style="8" customWidth="1"/>
    <col min="4" max="4" width="5.875" style="8" customWidth="1"/>
    <col min="5" max="5" width="14.625" style="8" customWidth="1"/>
    <col min="6" max="6" width="10.125" style="8" customWidth="1"/>
    <col min="7" max="7" width="4.875" style="8" customWidth="1"/>
    <col min="8" max="8" width="3.125" style="8" customWidth="1"/>
    <col min="9" max="9" width="5.625" style="8" customWidth="1"/>
    <col min="10" max="10" width="5.875" style="8" customWidth="1"/>
    <col min="11" max="11" width="14.625" style="8" customWidth="1"/>
    <col min="12" max="12" width="9.875" style="8" bestFit="1" customWidth="1"/>
    <col min="13" max="13" width="4.5" style="8" customWidth="1"/>
    <col min="14" max="14" width="7.125" style="8" bestFit="1" customWidth="1"/>
    <col min="15" max="15" width="3.75" style="8" customWidth="1"/>
    <col min="16" max="16384" width="9" style="8"/>
  </cols>
  <sheetData>
    <row r="1" spans="1:20">
      <c r="C1" s="108" t="s">
        <v>122</v>
      </c>
    </row>
    <row r="2" spans="1:20" ht="14.25">
      <c r="C2" s="30" t="s">
        <v>131</v>
      </c>
      <c r="K2" s="10"/>
      <c r="L2" s="8">
        <f>名簿!E3</f>
        <v>0</v>
      </c>
      <c r="N2" s="8" t="s">
        <v>66</v>
      </c>
    </row>
    <row r="3" spans="1:20">
      <c r="K3" s="122" t="str">
        <f>総体!K2</f>
        <v>令和  ７年　月　日</v>
      </c>
    </row>
    <row r="4" spans="1:20" ht="27.75" customHeight="1">
      <c r="C4" s="13" t="s">
        <v>0</v>
      </c>
      <c r="D4" s="187">
        <f>名簿!B3</f>
        <v>0</v>
      </c>
      <c r="E4" s="187"/>
      <c r="F4" s="187"/>
      <c r="G4" s="187"/>
      <c r="H4" s="187"/>
      <c r="I4" s="8" t="s">
        <v>44</v>
      </c>
      <c r="J4" s="184">
        <f>名簿!B5</f>
        <v>0</v>
      </c>
      <c r="K4" s="184"/>
      <c r="L4" s="11" t="s">
        <v>57</v>
      </c>
      <c r="M4" s="10"/>
      <c r="N4" s="207" t="s">
        <v>133</v>
      </c>
      <c r="O4" s="207"/>
      <c r="P4" s="207"/>
      <c r="Q4" s="207"/>
      <c r="R4" s="207"/>
      <c r="S4" s="207"/>
      <c r="T4" s="207"/>
    </row>
    <row r="5" spans="1:20" ht="9.75" customHeight="1">
      <c r="N5" s="207"/>
      <c r="O5" s="207"/>
      <c r="P5" s="207"/>
      <c r="Q5" s="207"/>
      <c r="R5" s="207"/>
      <c r="S5" s="207"/>
      <c r="T5" s="207"/>
    </row>
    <row r="6" spans="1:20">
      <c r="C6" s="8" t="s">
        <v>9</v>
      </c>
      <c r="D6" s="116" t="str">
        <f>IF(総体!D5="","",総体!D5)</f>
        <v/>
      </c>
      <c r="E6" s="12" t="str">
        <f>IF(D6="","",VLOOKUP(D6,名簿!$A$10:$B$14,2,FALSE))</f>
        <v/>
      </c>
      <c r="I6" s="8" t="s">
        <v>10</v>
      </c>
      <c r="J6" s="116" t="str">
        <f>IF(総体!J5="","",総体!J5)</f>
        <v/>
      </c>
      <c r="K6" s="12" t="str">
        <f>IF(J6="","",VLOOKUP(J6,名簿!$A$10:$B$14,2,FALSE))</f>
        <v/>
      </c>
      <c r="L6" s="11"/>
      <c r="N6" s="207"/>
      <c r="O6" s="207"/>
      <c r="P6" s="207"/>
      <c r="Q6" s="207"/>
      <c r="R6" s="207"/>
      <c r="S6" s="207"/>
      <c r="T6" s="207"/>
    </row>
    <row r="7" spans="1:20" ht="13.5" customHeight="1">
      <c r="D7" s="91"/>
      <c r="E7" s="92"/>
      <c r="J7" s="117" t="str">
        <f>IF(総体!J6="","",総体!J6)</f>
        <v/>
      </c>
      <c r="K7" s="94" t="str">
        <f>IF(J7="","",VLOOKUP(J7,名簿!$A$10:$B$14,2,FALSE))</f>
        <v/>
      </c>
      <c r="L7" s="11"/>
    </row>
    <row r="8" spans="1:20" ht="6.75" customHeight="1">
      <c r="D8" s="11"/>
      <c r="E8" s="8" t="str">
        <f>IF(D8="","",VLOOKUP(D8,名簿!$A$10:$B$14,2))</f>
        <v/>
      </c>
    </row>
    <row r="9" spans="1:20" ht="15" customHeight="1">
      <c r="C9" s="8" t="s">
        <v>11</v>
      </c>
      <c r="D9" s="11"/>
      <c r="E9" s="10" t="str">
        <f>総体!E8</f>
        <v>0</v>
      </c>
      <c r="F9" s="8" t="s">
        <v>24</v>
      </c>
      <c r="J9" s="13" t="s">
        <v>27</v>
      </c>
      <c r="K9" s="185">
        <f>総体!K8</f>
        <v>0</v>
      </c>
      <c r="L9" s="11"/>
      <c r="M9" s="11"/>
    </row>
    <row r="10" spans="1:20" ht="15" customHeight="1" thickBot="1">
      <c r="A10" s="8" t="s">
        <v>128</v>
      </c>
      <c r="C10" s="14"/>
      <c r="D10" s="15" t="s">
        <v>31</v>
      </c>
      <c r="E10" s="16" t="s">
        <v>1</v>
      </c>
      <c r="F10" s="15" t="s">
        <v>4</v>
      </c>
      <c r="G10" s="17" t="s">
        <v>5</v>
      </c>
      <c r="K10" s="186"/>
      <c r="L10" s="8" t="s">
        <v>24</v>
      </c>
    </row>
    <row r="11" spans="1:20" ht="8.25" customHeight="1" thickTop="1">
      <c r="C11" s="164">
        <v>1</v>
      </c>
      <c r="D11" s="197"/>
      <c r="E11" s="109"/>
      <c r="F11" s="198"/>
      <c r="G11" s="199"/>
      <c r="K11" s="95"/>
    </row>
    <row r="12" spans="1:20" ht="15" customHeight="1">
      <c r="A12" s="8" t="s">
        <v>88</v>
      </c>
      <c r="B12" s="8" t="str">
        <f>IF(名簿!B19="","",名簿!B19)</f>
        <v/>
      </c>
      <c r="C12" s="178"/>
      <c r="D12" s="194"/>
      <c r="E12" s="110"/>
      <c r="F12" s="195"/>
      <c r="G12" s="196"/>
    </row>
    <row r="13" spans="1:20" ht="8.25" customHeight="1">
      <c r="C13" s="179">
        <v>2</v>
      </c>
      <c r="D13" s="188"/>
      <c r="E13" s="111"/>
      <c r="F13" s="190"/>
      <c r="G13" s="192"/>
    </row>
    <row r="14" spans="1:20" ht="15" customHeight="1">
      <c r="A14" s="8" t="s">
        <v>89</v>
      </c>
      <c r="B14" s="8" t="str">
        <f>IF(名簿!B20="","",名簿!B20)</f>
        <v/>
      </c>
      <c r="C14" s="178"/>
      <c r="D14" s="194"/>
      <c r="E14" s="112"/>
      <c r="F14" s="195"/>
      <c r="G14" s="196"/>
    </row>
    <row r="15" spans="1:20" ht="8.25" customHeight="1">
      <c r="C15" s="179">
        <v>3</v>
      </c>
      <c r="D15" s="188"/>
      <c r="E15" s="113"/>
      <c r="F15" s="190"/>
      <c r="G15" s="192"/>
    </row>
    <row r="16" spans="1:20" ht="15" customHeight="1">
      <c r="A16" s="8" t="s">
        <v>129</v>
      </c>
      <c r="B16" s="8" t="str">
        <f>IF(名簿!B21="","",名簿!B21)</f>
        <v/>
      </c>
      <c r="C16" s="178"/>
      <c r="D16" s="194"/>
      <c r="E16" s="112"/>
      <c r="F16" s="195"/>
      <c r="G16" s="196"/>
    </row>
    <row r="17" spans="1:19" ht="8.25" customHeight="1">
      <c r="C17" s="179">
        <v>4</v>
      </c>
      <c r="D17" s="188"/>
      <c r="E17" s="113"/>
      <c r="F17" s="190"/>
      <c r="G17" s="192"/>
    </row>
    <row r="18" spans="1:19" ht="15" customHeight="1">
      <c r="A18" s="8" t="s">
        <v>91</v>
      </c>
      <c r="B18" s="8" t="str">
        <f>IF(名簿!B22="","",名簿!B22)</f>
        <v/>
      </c>
      <c r="C18" s="178"/>
      <c r="D18" s="194"/>
      <c r="E18" s="112"/>
      <c r="F18" s="195"/>
      <c r="G18" s="196"/>
    </row>
    <row r="19" spans="1:19" ht="8.25" customHeight="1">
      <c r="C19" s="179">
        <v>5</v>
      </c>
      <c r="D19" s="188"/>
      <c r="E19" s="113"/>
      <c r="F19" s="190"/>
      <c r="G19" s="192"/>
    </row>
    <row r="20" spans="1:19" ht="15" customHeight="1">
      <c r="A20" s="8" t="s">
        <v>92</v>
      </c>
      <c r="B20" s="8" t="str">
        <f>IF(名簿!B23="","",名簿!B23)</f>
        <v/>
      </c>
      <c r="C20" s="178"/>
      <c r="D20" s="194"/>
      <c r="E20" s="112"/>
      <c r="F20" s="195"/>
      <c r="G20" s="196"/>
    </row>
    <row r="21" spans="1:19" ht="8.25" customHeight="1">
      <c r="C21" s="179">
        <v>6</v>
      </c>
      <c r="D21" s="188"/>
      <c r="E21" s="113"/>
      <c r="F21" s="190"/>
      <c r="G21" s="192"/>
    </row>
    <row r="22" spans="1:19" ht="15" customHeight="1">
      <c r="A22" s="8" t="s">
        <v>93</v>
      </c>
      <c r="B22" s="8" t="str">
        <f>IF(名簿!B24="","",名簿!B24)</f>
        <v/>
      </c>
      <c r="C22" s="178"/>
      <c r="D22" s="194"/>
      <c r="E22" s="112"/>
      <c r="F22" s="195"/>
      <c r="G22" s="196"/>
    </row>
    <row r="23" spans="1:19" ht="8.25" customHeight="1">
      <c r="C23" s="179">
        <v>7</v>
      </c>
      <c r="D23" s="188"/>
      <c r="E23" s="114"/>
      <c r="F23" s="190"/>
      <c r="G23" s="192"/>
    </row>
    <row r="24" spans="1:19" ht="15" customHeight="1">
      <c r="A24" s="8" t="s">
        <v>94</v>
      </c>
      <c r="B24" s="8" t="str">
        <f>IF(名簿!B25="","",名簿!B25)</f>
        <v/>
      </c>
      <c r="C24" s="163"/>
      <c r="D24" s="189"/>
      <c r="E24" s="115"/>
      <c r="F24" s="191"/>
      <c r="G24" s="193"/>
    </row>
    <row r="25" spans="1:19" ht="5.25" customHeight="1"/>
    <row r="26" spans="1:19">
      <c r="A26" s="8" t="s">
        <v>95</v>
      </c>
      <c r="B26" s="8" t="str">
        <f>IF(名簿!B26="","",名簿!B26)</f>
        <v/>
      </c>
      <c r="C26" s="8" t="s">
        <v>21</v>
      </c>
      <c r="E26" s="10" t="s">
        <v>25</v>
      </c>
      <c r="I26" s="8" t="s">
        <v>23</v>
      </c>
      <c r="K26" s="10" t="s">
        <v>26</v>
      </c>
      <c r="P26" s="8">
        <f>D4</f>
        <v>0</v>
      </c>
      <c r="S26" s="8">
        <f>L2</f>
        <v>0</v>
      </c>
    </row>
    <row r="27" spans="1:19">
      <c r="D27" s="13" t="s">
        <v>27</v>
      </c>
      <c r="E27" s="101">
        <f>総体!E26</f>
        <v>0</v>
      </c>
      <c r="F27" s="8" t="s">
        <v>24</v>
      </c>
      <c r="J27" s="13" t="s">
        <v>27</v>
      </c>
      <c r="K27" s="101">
        <f>COUNTA(J29:J48)/2*400</f>
        <v>0</v>
      </c>
      <c r="L27" s="8" t="s">
        <v>24</v>
      </c>
      <c r="P27" s="8" t="s">
        <v>21</v>
      </c>
      <c r="S27" s="8" t="s">
        <v>23</v>
      </c>
    </row>
    <row r="28" spans="1:19" ht="15" customHeight="1" thickBot="1">
      <c r="A28" s="8" t="s">
        <v>96</v>
      </c>
      <c r="B28" s="8" t="str">
        <f>IF(名簿!B27="","",名簿!B27)</f>
        <v/>
      </c>
      <c r="C28" s="18" t="s">
        <v>22</v>
      </c>
      <c r="D28" s="15" t="s">
        <v>31</v>
      </c>
      <c r="E28" s="16" t="s">
        <v>1</v>
      </c>
      <c r="F28" s="15" t="s">
        <v>4</v>
      </c>
      <c r="G28" s="17" t="s">
        <v>5</v>
      </c>
      <c r="H28" s="11"/>
      <c r="I28" s="18" t="s">
        <v>22</v>
      </c>
      <c r="J28" s="15" t="s">
        <v>31</v>
      </c>
      <c r="K28" s="15" t="s">
        <v>1</v>
      </c>
      <c r="L28" s="15" t="s">
        <v>4</v>
      </c>
      <c r="M28" s="17" t="s">
        <v>5</v>
      </c>
      <c r="N28" s="19"/>
      <c r="O28" s="8">
        <v>21</v>
      </c>
      <c r="P28" s="8" t="str">
        <f>E30</f>
        <v/>
      </c>
      <c r="R28" s="8">
        <v>11</v>
      </c>
      <c r="S28" s="8" t="str">
        <f>N30&amp;"・"&amp;N32</f>
        <v>・</v>
      </c>
    </row>
    <row r="29" spans="1:19" ht="8.25" customHeight="1" thickTop="1">
      <c r="C29" s="164">
        <v>21</v>
      </c>
      <c r="D29" s="176"/>
      <c r="E29" s="100" t="str">
        <f>IF(D29="","",VLOOKUP(D29,名簿!$A$19:$C$48,3,FALSE))</f>
        <v/>
      </c>
      <c r="F29" s="170" t="str">
        <f>IF(D29="","",VLOOKUP(D29,名簿!$A$19:$D$48,4,FALSE))</f>
        <v/>
      </c>
      <c r="G29" s="160" t="str">
        <f>IF(E30="","",VLOOKUP(D29,名簿!$A$19:$E$48,5,FALSE))</f>
        <v/>
      </c>
      <c r="H29" s="11"/>
      <c r="I29" s="164">
        <v>11</v>
      </c>
      <c r="J29" s="176"/>
      <c r="K29" s="105" t="str">
        <f>IF(J29="","",VLOOKUP(J29,名簿!$A$19:$C$48,3,FALSE))</f>
        <v/>
      </c>
      <c r="L29" s="170" t="str">
        <f>IF(J29="","",VLOOKUP(J29,名簿!$A$19:$D$48,4,FALSE))</f>
        <v/>
      </c>
      <c r="M29" s="160" t="str">
        <f>IF(J29="","",VLOOKUP(J29,名簿!$A$19:$E$48,5,FALSE))</f>
        <v/>
      </c>
      <c r="N29" s="20"/>
      <c r="O29" s="8">
        <v>22</v>
      </c>
      <c r="P29" s="8" t="str">
        <f>E32</f>
        <v/>
      </c>
      <c r="R29" s="8">
        <v>12</v>
      </c>
      <c r="S29" s="8" t="str">
        <f>N34&amp;"・"&amp;N36</f>
        <v>・</v>
      </c>
    </row>
    <row r="30" spans="1:19" ht="15" customHeight="1">
      <c r="A30" s="8" t="s">
        <v>97</v>
      </c>
      <c r="B30" s="8" t="str">
        <f>IF(名簿!B28="","",名簿!B28)</f>
        <v/>
      </c>
      <c r="C30" s="178"/>
      <c r="D30" s="174"/>
      <c r="E30" s="102" t="str">
        <f>IF(D29="","",VLOOKUP(D29,名簿!$A$19:$B$48,2,FALSE))</f>
        <v/>
      </c>
      <c r="F30" s="169"/>
      <c r="G30" s="157"/>
      <c r="H30" s="208"/>
      <c r="I30" s="162"/>
      <c r="J30" s="175"/>
      <c r="K30" s="102" t="str">
        <f>IF(J29="","",VLOOKUP(J29,名簿!$A$19:$B$48,2,FALSE))</f>
        <v/>
      </c>
      <c r="L30" s="169"/>
      <c r="M30" s="157"/>
      <c r="N30" s="20" t="str">
        <f>IF(J29="","",VLOOKUP(J29,名簿!$A$19:$F$48,6,FALSE))</f>
        <v/>
      </c>
      <c r="O30" s="8">
        <v>23</v>
      </c>
      <c r="P30" s="8" t="str">
        <f>E34</f>
        <v/>
      </c>
      <c r="R30" s="8">
        <v>13</v>
      </c>
      <c r="S30" s="8" t="str">
        <f>N38&amp;"・"&amp;N40</f>
        <v>・</v>
      </c>
    </row>
    <row r="31" spans="1:19" ht="8.25" customHeight="1">
      <c r="C31" s="179">
        <v>22</v>
      </c>
      <c r="D31" s="171"/>
      <c r="E31" s="103" t="str">
        <f>IF(D31="","",VLOOKUP(D31,名簿!$A$19:$C$48,3,FALSE))</f>
        <v/>
      </c>
      <c r="F31" s="166" t="str">
        <f>IF(D31="","",VLOOKUP(D31,名簿!$A$19:$D$48,4,FALSE))</f>
        <v/>
      </c>
      <c r="G31" s="158" t="str">
        <f>IF(E32="","",VLOOKUP(D31,名簿!$A$19:$E$48,5,FALSE))</f>
        <v/>
      </c>
      <c r="I31" s="162"/>
      <c r="J31" s="171"/>
      <c r="K31" s="106" t="str">
        <f>IF(J31="","",VLOOKUP(J31,名簿!$A$19:$C$48,3,FALSE))</f>
        <v/>
      </c>
      <c r="L31" s="166" t="str">
        <f>IF(J31="","",VLOOKUP(J31,名簿!$A$19:$D$48,4,FALSE))</f>
        <v/>
      </c>
      <c r="M31" s="158" t="str">
        <f>IF(J31="","",VLOOKUP(J31,名簿!$A$19:$E$48,5,FALSE))</f>
        <v/>
      </c>
      <c r="N31" s="20"/>
      <c r="O31" s="8">
        <v>24</v>
      </c>
      <c r="P31" s="8" t="str">
        <f>E36</f>
        <v/>
      </c>
      <c r="R31" s="8">
        <v>14</v>
      </c>
      <c r="S31" s="8" t="str">
        <f>N42&amp;"・"&amp;N44</f>
        <v>・</v>
      </c>
    </row>
    <row r="32" spans="1:19" ht="15" customHeight="1">
      <c r="A32" s="8" t="s">
        <v>98</v>
      </c>
      <c r="B32" s="8" t="str">
        <f>IF(名簿!B29="","",名簿!B29)</f>
        <v/>
      </c>
      <c r="C32" s="178"/>
      <c r="D32" s="174"/>
      <c r="E32" s="102" t="str">
        <f>IF(D31="","",VLOOKUP(D31,名簿!$A$19:$B$48,2,FALSE))</f>
        <v/>
      </c>
      <c r="F32" s="169"/>
      <c r="G32" s="157"/>
      <c r="H32" s="208"/>
      <c r="I32" s="163"/>
      <c r="J32" s="172"/>
      <c r="K32" s="60" t="str">
        <f>IF(J31="","",VLOOKUP(J31,名簿!$A$19:$B$48,2,FALSE))</f>
        <v/>
      </c>
      <c r="L32" s="167"/>
      <c r="M32" s="159"/>
      <c r="N32" s="20" t="str">
        <f>IF(J31="","",VLOOKUP(J31,名簿!$A$19:$F$48,6,FALSE))</f>
        <v/>
      </c>
      <c r="O32" s="8">
        <v>25</v>
      </c>
      <c r="P32" s="8" t="str">
        <f t="shared" ref="P32" si="0">E38</f>
        <v/>
      </c>
      <c r="R32" s="8">
        <v>15</v>
      </c>
      <c r="S32" s="8" t="str">
        <f>N46&amp;"・"&amp;N48</f>
        <v>・</v>
      </c>
    </row>
    <row r="33" spans="1:16" ht="8.25" customHeight="1">
      <c r="C33" s="179">
        <v>23</v>
      </c>
      <c r="D33" s="171"/>
      <c r="E33" s="103" t="str">
        <f>IF(D33="","",VLOOKUP(D33,名簿!$A$19:$C$48,3,FALSE))</f>
        <v/>
      </c>
      <c r="F33" s="166" t="str">
        <f>IF(D33="","",VLOOKUP(D33,名簿!$A$19:$D$48,4,FALSE))</f>
        <v/>
      </c>
      <c r="G33" s="158" t="str">
        <f>IF(E34="","",VLOOKUP(D33,名簿!$A$19:$E$48,5,FALSE))</f>
        <v/>
      </c>
      <c r="I33" s="161">
        <v>12</v>
      </c>
      <c r="J33" s="173"/>
      <c r="K33" s="107" t="str">
        <f>IF(J33="","",VLOOKUP(J33,名簿!$A$19:$C$48,3,FALSE))</f>
        <v/>
      </c>
      <c r="L33" s="168" t="str">
        <f>IF(J33="","",VLOOKUP(J33,名簿!$A$19:$D$48,4,FALSE))</f>
        <v/>
      </c>
      <c r="M33" s="165" t="str">
        <f>IF(J33="","",VLOOKUP(J33,名簿!$A$19:$E$48,5,FALSE))</f>
        <v/>
      </c>
      <c r="N33" s="20"/>
      <c r="O33" s="8">
        <v>26</v>
      </c>
      <c r="P33" s="8" t="str">
        <f>E40</f>
        <v/>
      </c>
    </row>
    <row r="34" spans="1:16" ht="15" customHeight="1">
      <c r="A34" s="8" t="s">
        <v>99</v>
      </c>
      <c r="B34" s="8" t="str">
        <f>IF(名簿!B30="","",名簿!B30)</f>
        <v/>
      </c>
      <c r="C34" s="178"/>
      <c r="D34" s="174"/>
      <c r="E34" s="102" t="str">
        <f>IF(D33="","",VLOOKUP(D33,名簿!$A$19:$B$48,2,FALSE))</f>
        <v/>
      </c>
      <c r="F34" s="169"/>
      <c r="G34" s="157"/>
      <c r="H34" s="208"/>
      <c r="I34" s="162"/>
      <c r="J34" s="175"/>
      <c r="K34" s="61" t="str">
        <f>IF(J33="","",VLOOKUP(J33,名簿!$A$19:$B$48,2,FALSE))</f>
        <v/>
      </c>
      <c r="L34" s="169"/>
      <c r="M34" s="157"/>
      <c r="N34" s="20" t="str">
        <f>IF(J33="","",VLOOKUP(J33,名簿!$A$19:$F$48,6,FALSE))</f>
        <v/>
      </c>
      <c r="O34" s="8">
        <v>27</v>
      </c>
      <c r="P34" s="8" t="str">
        <f>E42</f>
        <v/>
      </c>
    </row>
    <row r="35" spans="1:16" ht="8.25" customHeight="1">
      <c r="C35" s="179">
        <v>24</v>
      </c>
      <c r="D35" s="171"/>
      <c r="E35" s="103" t="str">
        <f>IF(D35="","",VLOOKUP(D35,名簿!$A$19:$C$48,3,FALSE))</f>
        <v/>
      </c>
      <c r="F35" s="166" t="str">
        <f>IF(D35="","",VLOOKUP(D35,名簿!$A$19:$D$48,4,FALSE))</f>
        <v/>
      </c>
      <c r="G35" s="158" t="str">
        <f>IF(E36="","",VLOOKUP(D35,名簿!$A$19:$E$48,5,FALSE))</f>
        <v/>
      </c>
      <c r="I35" s="162"/>
      <c r="J35" s="171"/>
      <c r="K35" s="106" t="str">
        <f>IF(J35="","",VLOOKUP(J35,名簿!$A$19:$C$48,3,FALSE))</f>
        <v/>
      </c>
      <c r="L35" s="166" t="str">
        <f>IF(J35="","",VLOOKUP(J35,名簿!$A$19:$D$48,4,FALSE))</f>
        <v/>
      </c>
      <c r="M35" s="158" t="str">
        <f>IF(J35="","",VLOOKUP(J35,名簿!$A$19:$E$48,5,FALSE))</f>
        <v/>
      </c>
      <c r="N35" s="20"/>
      <c r="O35" s="8">
        <v>28</v>
      </c>
      <c r="P35" s="8" t="str">
        <f>E44</f>
        <v/>
      </c>
    </row>
    <row r="36" spans="1:16" ht="15" customHeight="1">
      <c r="A36" s="8" t="s">
        <v>100</v>
      </c>
      <c r="B36" s="8" t="str">
        <f>IF(名簿!B31="","",名簿!B31)</f>
        <v/>
      </c>
      <c r="C36" s="178"/>
      <c r="D36" s="174"/>
      <c r="E36" s="102" t="str">
        <f>IF(D35="","",VLOOKUP(D35,名簿!$A$19:$B$48,2,FALSE))</f>
        <v/>
      </c>
      <c r="F36" s="169"/>
      <c r="G36" s="157"/>
      <c r="H36" s="208"/>
      <c r="I36" s="163"/>
      <c r="J36" s="172"/>
      <c r="K36" s="60" t="str">
        <f>IF(J35="","",VLOOKUP(J35,名簿!$A$19:$B$48,2,FALSE))</f>
        <v/>
      </c>
      <c r="L36" s="167"/>
      <c r="M36" s="159"/>
      <c r="N36" s="20" t="str">
        <f>IF(J35="","",VLOOKUP(J35,名簿!$A$19:$F$48,6,FALSE))</f>
        <v/>
      </c>
      <c r="O36" s="8">
        <v>29</v>
      </c>
      <c r="P36" s="8" t="str">
        <f>E46</f>
        <v/>
      </c>
    </row>
    <row r="37" spans="1:16" ht="8.25" customHeight="1">
      <c r="C37" s="179">
        <v>25</v>
      </c>
      <c r="D37" s="171"/>
      <c r="E37" s="103" t="str">
        <f>IF(D37="","",VLOOKUP(D37,名簿!$A$19:$C$48,3,FALSE))</f>
        <v/>
      </c>
      <c r="F37" s="166" t="str">
        <f>IF(D37="","",VLOOKUP(D37,名簿!$A$19:$D$48,4,FALSE))</f>
        <v/>
      </c>
      <c r="G37" s="158" t="str">
        <f>IF(E38="","",VLOOKUP(D37,名簿!$A$19:$E$48,5,FALSE))</f>
        <v/>
      </c>
      <c r="I37" s="161">
        <v>13</v>
      </c>
      <c r="J37" s="173"/>
      <c r="K37" s="107" t="str">
        <f>IF(J37="","",VLOOKUP(J37,名簿!$A$19:$C$48,3,FALSE))</f>
        <v/>
      </c>
      <c r="L37" s="168" t="str">
        <f>IF(J37="","",VLOOKUP(J37,名簿!$A$19:$D$48,4,FALSE))</f>
        <v/>
      </c>
      <c r="M37" s="165" t="str">
        <f>IF(J37="","",VLOOKUP(J37,名簿!$A$19:$E$48,5,FALSE))</f>
        <v/>
      </c>
      <c r="N37" s="20"/>
      <c r="O37" s="8">
        <v>30</v>
      </c>
      <c r="P37" s="8" t="str">
        <f>E48</f>
        <v/>
      </c>
    </row>
    <row r="38" spans="1:16" ht="15" customHeight="1">
      <c r="A38" s="8" t="s">
        <v>101</v>
      </c>
      <c r="B38" s="8" t="str">
        <f>IF(名簿!B32="","",名簿!B32)</f>
        <v/>
      </c>
      <c r="C38" s="163"/>
      <c r="D38" s="172"/>
      <c r="E38" s="104" t="str">
        <f>IF(D37="","",VLOOKUP(D37,名簿!$A$19:$B$48,2,FALSE))</f>
        <v/>
      </c>
      <c r="F38" s="167"/>
      <c r="G38" s="159"/>
      <c r="H38" s="208"/>
      <c r="I38" s="162"/>
      <c r="J38" s="175"/>
      <c r="K38" s="61" t="str">
        <f>IF(J37="","",VLOOKUP(J37,名簿!$A$19:$B$48,2,FALSE))</f>
        <v/>
      </c>
      <c r="L38" s="169"/>
      <c r="M38" s="157"/>
      <c r="N38" s="20" t="str">
        <f>IF(J37="","",VLOOKUP(J37,名簿!$A$19:$F$48,6,FALSE))</f>
        <v/>
      </c>
    </row>
    <row r="39" spans="1:16" ht="8.25" customHeight="1">
      <c r="C39" s="161">
        <v>26</v>
      </c>
      <c r="D39" s="173"/>
      <c r="E39" s="103" t="str">
        <f>IF(D39="","",VLOOKUP(D39,名簿!$A$19:$C$48,3,FALSE))</f>
        <v/>
      </c>
      <c r="F39" s="177" t="str">
        <f>IF(D39="","",VLOOKUP(D39,名簿!$A$19:$D$48,4,FALSE))</f>
        <v/>
      </c>
      <c r="G39" s="156" t="str">
        <f>IF(E40="","",VLOOKUP(D39,名簿!$A$19:$E$48,5,FALSE))</f>
        <v/>
      </c>
      <c r="I39" s="162"/>
      <c r="J39" s="171"/>
      <c r="K39" s="106" t="str">
        <f>IF(J39="","",VLOOKUP(J39,名簿!$A$19:$C$48,3,FALSE))</f>
        <v/>
      </c>
      <c r="L39" s="166" t="str">
        <f>IF(J39="","",VLOOKUP(J39,名簿!$A$19:$D$48,4,FALSE))</f>
        <v/>
      </c>
      <c r="M39" s="158" t="str">
        <f>IF(J39="","",VLOOKUP(J39,名簿!$A$19:$E$48,5,FALSE))</f>
        <v/>
      </c>
      <c r="N39" s="20"/>
    </row>
    <row r="40" spans="1:16" ht="15" customHeight="1">
      <c r="A40" s="8" t="s">
        <v>102</v>
      </c>
      <c r="B40" s="8" t="str">
        <f>IF(名簿!B33="","",名簿!B33)</f>
        <v/>
      </c>
      <c r="C40" s="178"/>
      <c r="D40" s="174"/>
      <c r="E40" s="102" t="str">
        <f>IF(D39="","",VLOOKUP(D39,名簿!$A$19:$B$48,2,FALSE))</f>
        <v/>
      </c>
      <c r="F40" s="169"/>
      <c r="G40" s="157"/>
      <c r="H40" s="208"/>
      <c r="I40" s="163"/>
      <c r="J40" s="172"/>
      <c r="K40" s="60" t="str">
        <f>IF(J39="","",VLOOKUP(J39,名簿!$A$19:$B$48,2,FALSE))</f>
        <v/>
      </c>
      <c r="L40" s="167"/>
      <c r="M40" s="159"/>
      <c r="N40" s="20" t="str">
        <f>IF(J39="","",VLOOKUP(J39,名簿!$A$19:$F$48,6,FALSE))</f>
        <v/>
      </c>
    </row>
    <row r="41" spans="1:16" ht="8.25" customHeight="1">
      <c r="C41" s="179">
        <v>27</v>
      </c>
      <c r="D41" s="171"/>
      <c r="E41" s="103" t="str">
        <f>IF(D41="","",VLOOKUP(D41,名簿!$A$19:$C$48,3,FALSE))</f>
        <v/>
      </c>
      <c r="F41" s="166" t="str">
        <f>IF(D41="","",VLOOKUP(D41,名簿!$A$19:$D$48,4,FALSE))</f>
        <v/>
      </c>
      <c r="G41" s="158" t="str">
        <f>IF(E42="","",VLOOKUP(D41,名簿!$A$19:$E$48,5,FALSE))</f>
        <v/>
      </c>
      <c r="I41" s="161">
        <v>14</v>
      </c>
      <c r="J41" s="173"/>
      <c r="K41" s="107" t="str">
        <f>IF(J41="","",VLOOKUP(J41,名簿!$A$19:$C$48,3,FALSE))</f>
        <v/>
      </c>
      <c r="L41" s="168" t="str">
        <f>IF(J41="","",VLOOKUP(J41,名簿!$A$19:$D$48,4,FALSE))</f>
        <v/>
      </c>
      <c r="M41" s="165" t="str">
        <f>IF(J41="","",VLOOKUP(J41,名簿!$A$19:$E$48,5,FALSE))</f>
        <v/>
      </c>
      <c r="N41" s="20"/>
    </row>
    <row r="42" spans="1:16" ht="15" customHeight="1">
      <c r="A42" s="8" t="s">
        <v>103</v>
      </c>
      <c r="B42" s="8" t="str">
        <f>IF(名簿!B34="","",名簿!B34)</f>
        <v/>
      </c>
      <c r="C42" s="178"/>
      <c r="D42" s="174"/>
      <c r="E42" s="102" t="str">
        <f>IF(D41="","",VLOOKUP(D41,名簿!$A$19:$B$48,2,FALSE))</f>
        <v/>
      </c>
      <c r="F42" s="169"/>
      <c r="G42" s="157"/>
      <c r="H42" s="208"/>
      <c r="I42" s="162"/>
      <c r="J42" s="174"/>
      <c r="K42" s="61" t="str">
        <f>IF(J41="","",VLOOKUP(J41,名簿!$A$19:$B$48,2,FALSE))</f>
        <v/>
      </c>
      <c r="L42" s="169"/>
      <c r="M42" s="157"/>
      <c r="N42" s="20" t="str">
        <f>IF(J41="","",VLOOKUP(J41,名簿!$A$19:$F$48,6,FALSE))</f>
        <v/>
      </c>
    </row>
    <row r="43" spans="1:16" ht="8.25" customHeight="1">
      <c r="C43" s="179">
        <v>28</v>
      </c>
      <c r="D43" s="171"/>
      <c r="E43" s="103" t="str">
        <f>IF(D43="","",VLOOKUP(D43,名簿!$A$19:$C$48,3,FALSE))</f>
        <v/>
      </c>
      <c r="F43" s="166" t="str">
        <f>IF(D43="","",VLOOKUP(D43,名簿!$A$19:$D$48,4,FALSE))</f>
        <v/>
      </c>
      <c r="G43" s="158" t="str">
        <f>IF(E44="","",VLOOKUP(D43,名簿!$A$19:$E$48,5,FALSE))</f>
        <v/>
      </c>
      <c r="I43" s="162"/>
      <c r="J43" s="175"/>
      <c r="K43" s="106" t="str">
        <f>IF(J43="","",VLOOKUP(J43,名簿!$A$19:$C$48,3,FALSE))</f>
        <v/>
      </c>
      <c r="L43" s="166" t="str">
        <f>IF(J43="","",VLOOKUP(J43,名簿!$A$19:$D$48,4,FALSE))</f>
        <v/>
      </c>
      <c r="M43" s="158" t="str">
        <f>IF(J43="","",VLOOKUP(J43,名簿!$A$19:$E$48,5,FALSE))</f>
        <v/>
      </c>
      <c r="N43" s="20"/>
    </row>
    <row r="44" spans="1:16" ht="15" customHeight="1">
      <c r="A44" s="8" t="s">
        <v>104</v>
      </c>
      <c r="B44" s="8" t="str">
        <f>IF(名簿!B35="","",名簿!B35)</f>
        <v/>
      </c>
      <c r="C44" s="178"/>
      <c r="D44" s="174"/>
      <c r="E44" s="102" t="str">
        <f>IF(D43="","",VLOOKUP(D43,名簿!$A$19:$B$48,2,FALSE))</f>
        <v/>
      </c>
      <c r="F44" s="169"/>
      <c r="G44" s="157"/>
      <c r="H44" s="208"/>
      <c r="I44" s="163"/>
      <c r="J44" s="172"/>
      <c r="K44" s="60" t="str">
        <f>IF(J43="","",VLOOKUP(J43,名簿!$A$19:$B$48,2,FALSE))</f>
        <v/>
      </c>
      <c r="L44" s="167"/>
      <c r="M44" s="159"/>
      <c r="N44" s="20" t="str">
        <f>IF(J43="","",VLOOKUP(J43,名簿!$A$19:$F$48,6,FALSE))</f>
        <v/>
      </c>
    </row>
    <row r="45" spans="1:16" ht="8.25" customHeight="1">
      <c r="C45" s="179">
        <v>29</v>
      </c>
      <c r="D45" s="171"/>
      <c r="E45" s="103" t="str">
        <f>IF(D45="","",VLOOKUP(D45,名簿!$A$19:$C$48,3,FALSE))</f>
        <v/>
      </c>
      <c r="F45" s="166" t="str">
        <f>IF(D45="","",VLOOKUP(D45,名簿!$A$19:$D$48,4,FALSE))</f>
        <v/>
      </c>
      <c r="G45" s="158" t="str">
        <f>IF(E46="","",VLOOKUP(D45,名簿!$A$19:$E$48,5,FALSE))</f>
        <v/>
      </c>
      <c r="I45" s="161">
        <v>15</v>
      </c>
      <c r="J45" s="173"/>
      <c r="K45" s="107" t="str">
        <f>IF(J45="","",VLOOKUP(J45,名簿!$A$19:$C$48,3,FALSE))</f>
        <v/>
      </c>
      <c r="L45" s="168" t="str">
        <f>IF(J45="","",VLOOKUP(J45,名簿!$A$19:$D$48,4,FALSE))</f>
        <v/>
      </c>
      <c r="M45" s="165" t="str">
        <f>IF(J45="","",VLOOKUP(J45,名簿!$A$19:$E$48,5,FALSE))</f>
        <v/>
      </c>
      <c r="N45" s="20"/>
    </row>
    <row r="46" spans="1:16" ht="15" customHeight="1">
      <c r="A46" s="8" t="s">
        <v>105</v>
      </c>
      <c r="B46" s="8" t="str">
        <f>IF(名簿!B36="","",名簿!B36)</f>
        <v/>
      </c>
      <c r="C46" s="178"/>
      <c r="D46" s="174"/>
      <c r="E46" s="102" t="str">
        <f>IF(D45="","",VLOOKUP(D45,名簿!$A$19:$B$48,2,FALSE))</f>
        <v/>
      </c>
      <c r="F46" s="169"/>
      <c r="G46" s="157"/>
      <c r="H46" s="208"/>
      <c r="I46" s="162"/>
      <c r="J46" s="174"/>
      <c r="K46" s="61" t="str">
        <f>IF(J45="","",VLOOKUP(J45,名簿!$A$19:$B$48,2,FALSE))</f>
        <v/>
      </c>
      <c r="L46" s="169"/>
      <c r="M46" s="157"/>
      <c r="N46" s="20" t="str">
        <f>IF(J45="","",VLOOKUP(J45,名簿!$A$19:$F$48,6,FALSE))</f>
        <v/>
      </c>
    </row>
    <row r="47" spans="1:16" ht="8.25" customHeight="1">
      <c r="C47" s="179">
        <v>30</v>
      </c>
      <c r="D47" s="171"/>
      <c r="E47" s="103" t="str">
        <f>IF(D47="","",VLOOKUP(D47,名簿!$A$19:$C$48,3,FALSE))</f>
        <v/>
      </c>
      <c r="F47" s="166" t="str">
        <f>IF(D47="","",VLOOKUP(D47,名簿!$A$19:$D$48,4,FALSE))</f>
        <v/>
      </c>
      <c r="G47" s="158" t="str">
        <f>IF(E48="","",VLOOKUP(D47,名簿!$A$19:$E$48,5,FALSE))</f>
        <v/>
      </c>
      <c r="I47" s="162"/>
      <c r="J47" s="175"/>
      <c r="K47" s="106" t="str">
        <f>IF(J47="","",VLOOKUP(J47,名簿!$A$19:$C$48,3,FALSE))</f>
        <v/>
      </c>
      <c r="L47" s="166" t="str">
        <f>IF(J47="","",VLOOKUP(J47,名簿!$A$19:$D$48,4,FALSE))</f>
        <v/>
      </c>
      <c r="M47" s="158" t="str">
        <f>IF(J47="","",VLOOKUP(J47,名簿!$A$19:$E$48,5,FALSE))</f>
        <v/>
      </c>
      <c r="N47" s="20"/>
    </row>
    <row r="48" spans="1:16" ht="15" customHeight="1">
      <c r="A48" s="8" t="s">
        <v>106</v>
      </c>
      <c r="B48" s="8" t="str">
        <f>IF(名簿!B37="","",名簿!B37)</f>
        <v/>
      </c>
      <c r="C48" s="163"/>
      <c r="D48" s="172"/>
      <c r="E48" s="104" t="str">
        <f>IF(D47="","",VLOOKUP(D47,名簿!$A$19:$B$48,2,FALSE))</f>
        <v/>
      </c>
      <c r="F48" s="167"/>
      <c r="G48" s="159"/>
      <c r="H48" s="208"/>
      <c r="I48" s="163"/>
      <c r="J48" s="172"/>
      <c r="K48" s="60" t="str">
        <f>IF(J47="","",VLOOKUP(J47,名簿!$A$19:$B$48,2,FALSE))</f>
        <v/>
      </c>
      <c r="L48" s="167"/>
      <c r="M48" s="159"/>
      <c r="N48" s="20" t="str">
        <f>IF(J47="","",VLOOKUP(J47,名簿!$A$19:$F$48,6,FALSE))</f>
        <v/>
      </c>
    </row>
    <row r="50" spans="1:2">
      <c r="A50" s="8" t="s">
        <v>107</v>
      </c>
      <c r="B50" s="8" t="str">
        <f>IF(名簿!B38="","",名簿!B38)</f>
        <v/>
      </c>
    </row>
    <row r="52" spans="1:2">
      <c r="A52" s="8" t="s">
        <v>108</v>
      </c>
      <c r="B52" s="8" t="str">
        <f>IF(名簿!B39="","",名簿!B39)</f>
        <v/>
      </c>
    </row>
    <row r="54" spans="1:2">
      <c r="A54" s="8" t="s">
        <v>109</v>
      </c>
      <c r="B54" s="8" t="str">
        <f>IF(名簿!B40="","",名簿!B40)</f>
        <v/>
      </c>
    </row>
    <row r="56" spans="1:2">
      <c r="A56" s="8" t="s">
        <v>110</v>
      </c>
      <c r="B56" s="8" t="str">
        <f>IF(名簿!B41="","",名簿!B41)</f>
        <v/>
      </c>
    </row>
    <row r="58" spans="1:2">
      <c r="A58" s="8" t="s">
        <v>111</v>
      </c>
      <c r="B58" s="8" t="str">
        <f>IF(名簿!B42="","",名簿!B42)</f>
        <v/>
      </c>
    </row>
    <row r="60" spans="1:2">
      <c r="A60" s="8" t="s">
        <v>112</v>
      </c>
      <c r="B60" s="8" t="str">
        <f>IF(名簿!B43="","",名簿!B43)</f>
        <v/>
      </c>
    </row>
    <row r="62" spans="1:2">
      <c r="A62" s="8" t="s">
        <v>113</v>
      </c>
      <c r="B62" s="8" t="str">
        <f>IF(名簿!B44="","",名簿!B44)</f>
        <v/>
      </c>
    </row>
    <row r="64" spans="1:2">
      <c r="A64" s="8" t="s">
        <v>114</v>
      </c>
      <c r="B64" s="8" t="str">
        <f>IF(名簿!B45="","",名簿!B45)</f>
        <v/>
      </c>
    </row>
    <row r="66" spans="1:2">
      <c r="A66" s="8" t="s">
        <v>115</v>
      </c>
      <c r="B66" s="8" t="str">
        <f>IF(名簿!B46="","",名簿!B46)</f>
        <v/>
      </c>
    </row>
    <row r="68" spans="1:2">
      <c r="A68" s="8" t="s">
        <v>116</v>
      </c>
      <c r="B68" s="8" t="str">
        <f>IF(名簿!B47="","",名簿!B47)</f>
        <v/>
      </c>
    </row>
    <row r="70" spans="1:2">
      <c r="A70" s="8" t="s">
        <v>130</v>
      </c>
      <c r="B70" s="8" t="str">
        <f>IF(名簿!B48="","",名簿!B48)</f>
        <v/>
      </c>
    </row>
  </sheetData>
  <sheetProtection algorithmName="SHA-512" hashValue="i2BcJkPOB7iFG51H5JLZLNoH6ZwtL0ZR4jqo6VL0ltqb9W7+3g4gjkYQvIsYyUHQGoJnfptLKT0wVszm//7FLA==" saltValue="tmDAGb2GQ3D9xDy7/1o92Q==" spinCount="100000" sheet="1" selectLockedCells="1"/>
  <mergeCells count="107">
    <mergeCell ref="N4:T6"/>
    <mergeCell ref="J4:K4"/>
    <mergeCell ref="K9:K10"/>
    <mergeCell ref="C11:C12"/>
    <mergeCell ref="D11:D12"/>
    <mergeCell ref="F11:F12"/>
    <mergeCell ref="G11:G12"/>
    <mergeCell ref="C13:C14"/>
    <mergeCell ref="D13:D14"/>
    <mergeCell ref="F13:F14"/>
    <mergeCell ref="G13:G14"/>
    <mergeCell ref="C15:C16"/>
    <mergeCell ref="D15:D16"/>
    <mergeCell ref="F15:F16"/>
    <mergeCell ref="G15:G16"/>
    <mergeCell ref="D4:H4"/>
    <mergeCell ref="C21:C22"/>
    <mergeCell ref="D21:D22"/>
    <mergeCell ref="F21:F22"/>
    <mergeCell ref="G21:G22"/>
    <mergeCell ref="C23:C24"/>
    <mergeCell ref="D23:D24"/>
    <mergeCell ref="F23:F24"/>
    <mergeCell ref="G23:G24"/>
    <mergeCell ref="C17:C18"/>
    <mergeCell ref="D17:D18"/>
    <mergeCell ref="F17:F18"/>
    <mergeCell ref="G17:G18"/>
    <mergeCell ref="C19:C20"/>
    <mergeCell ref="D19:D20"/>
    <mergeCell ref="F19:F20"/>
    <mergeCell ref="G19:G20"/>
    <mergeCell ref="L29:L30"/>
    <mergeCell ref="M29:M30"/>
    <mergeCell ref="C31:C32"/>
    <mergeCell ref="D31:D32"/>
    <mergeCell ref="F31:F32"/>
    <mergeCell ref="G31:G32"/>
    <mergeCell ref="J31:J32"/>
    <mergeCell ref="L31:L32"/>
    <mergeCell ref="M31:M32"/>
    <mergeCell ref="C29:C30"/>
    <mergeCell ref="D29:D30"/>
    <mergeCell ref="F29:F30"/>
    <mergeCell ref="G29:G30"/>
    <mergeCell ref="I29:I32"/>
    <mergeCell ref="J29:J30"/>
    <mergeCell ref="L33:L34"/>
    <mergeCell ref="M33:M34"/>
    <mergeCell ref="C35:C36"/>
    <mergeCell ref="D35:D36"/>
    <mergeCell ref="F35:F36"/>
    <mergeCell ref="G35:G36"/>
    <mergeCell ref="J35:J36"/>
    <mergeCell ref="L35:L36"/>
    <mergeCell ref="M35:M36"/>
    <mergeCell ref="C33:C34"/>
    <mergeCell ref="D33:D34"/>
    <mergeCell ref="F33:F34"/>
    <mergeCell ref="G33:G34"/>
    <mergeCell ref="I33:I36"/>
    <mergeCell ref="J33:J34"/>
    <mergeCell ref="L37:L38"/>
    <mergeCell ref="M37:M38"/>
    <mergeCell ref="C39:C40"/>
    <mergeCell ref="D39:D40"/>
    <mergeCell ref="F39:F40"/>
    <mergeCell ref="G39:G40"/>
    <mergeCell ref="J39:J40"/>
    <mergeCell ref="L39:L40"/>
    <mergeCell ref="M39:M40"/>
    <mergeCell ref="C37:C38"/>
    <mergeCell ref="D37:D38"/>
    <mergeCell ref="F37:F38"/>
    <mergeCell ref="G37:G38"/>
    <mergeCell ref="I37:I40"/>
    <mergeCell ref="J37:J38"/>
    <mergeCell ref="L41:L42"/>
    <mergeCell ref="M41:M42"/>
    <mergeCell ref="C43:C44"/>
    <mergeCell ref="D43:D44"/>
    <mergeCell ref="F43:F44"/>
    <mergeCell ref="G43:G44"/>
    <mergeCell ref="J43:J44"/>
    <mergeCell ref="L43:L44"/>
    <mergeCell ref="M43:M44"/>
    <mergeCell ref="C41:C42"/>
    <mergeCell ref="D41:D42"/>
    <mergeCell ref="F41:F42"/>
    <mergeCell ref="G41:G42"/>
    <mergeCell ref="I41:I44"/>
    <mergeCell ref="J41:J42"/>
    <mergeCell ref="L45:L46"/>
    <mergeCell ref="M45:M46"/>
    <mergeCell ref="C47:C48"/>
    <mergeCell ref="D47:D48"/>
    <mergeCell ref="F47:F48"/>
    <mergeCell ref="G47:G48"/>
    <mergeCell ref="J47:J48"/>
    <mergeCell ref="L47:L48"/>
    <mergeCell ref="M47:M48"/>
    <mergeCell ref="C45:C46"/>
    <mergeCell ref="D45:D46"/>
    <mergeCell ref="F45:F46"/>
    <mergeCell ref="G45:G46"/>
    <mergeCell ref="I45:I48"/>
    <mergeCell ref="J45:J46"/>
  </mergeCells>
  <phoneticPr fontId="2"/>
  <conditionalFormatting sqref="D6 J6:J7 D31 D29 D33 D35 D37 D39 D41 D43 D45 D47 J31 J29 J33 J35 J37 J39 J41 J43 J45 J47">
    <cfRule type="cellIs" dxfId="14" priority="1" operator="equal">
      <formula>0</formula>
    </cfRule>
  </conditionalFormatting>
  <dataValidations count="1">
    <dataValidation type="list" allowBlank="1" showInputMessage="1" showErrorMessage="1" sqref="H30 H32 H34 H36 H38 H40 H42 H44 H46 H48" xr:uid="{F80A1A91-FDF8-43FE-A5E3-5A82F55405F5}">
      <formula1>$N$2:$N$3</formula1>
    </dataValidation>
  </dataValidations>
  <printOptions horizontalCentered="1"/>
  <pageMargins left="0.59055118110236227" right="0.59055118110236227" top="0.59055118110236227" bottom="0.59055118110236227" header="0" footer="0"/>
  <pageSetup paperSize="9" scale="95" fitToWidth="0"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BA52F-C7BE-4D63-A1A6-0A2B16CFAE90}">
  <dimension ref="A1:P49"/>
  <sheetViews>
    <sheetView view="pageBreakPreview" zoomScaleNormal="100" zoomScaleSheetLayoutView="100" workbookViewId="0">
      <selection activeCell="D7" sqref="D7"/>
    </sheetView>
  </sheetViews>
  <sheetFormatPr defaultColWidth="9" defaultRowHeight="13.5"/>
  <cols>
    <col min="1" max="1" width="4.375" style="8" bestFit="1" customWidth="1"/>
    <col min="2" max="2" width="6.875" style="8" customWidth="1"/>
    <col min="3" max="3" width="8.125" style="8" customWidth="1"/>
    <col min="4" max="4" width="4.625" style="8" customWidth="1"/>
    <col min="5" max="5" width="16.625" style="8" customWidth="1"/>
    <col min="6" max="6" width="5.875" style="8" bestFit="1" customWidth="1"/>
    <col min="7" max="7" width="5.25" style="8" customWidth="1"/>
    <col min="8" max="8" width="8.125" style="8" customWidth="1"/>
    <col min="9" max="9" width="4.625" style="8" customWidth="1"/>
    <col min="10" max="10" width="16.625" style="8" customWidth="1"/>
    <col min="11" max="11" width="5.25" style="8" bestFit="1" customWidth="1"/>
    <col min="12" max="12" width="3" style="8" customWidth="1"/>
    <col min="13" max="16384" width="9" style="8"/>
  </cols>
  <sheetData>
    <row r="1" spans="1:16" ht="17.25">
      <c r="C1" s="143" t="s">
        <v>118</v>
      </c>
      <c r="D1" s="143"/>
      <c r="E1" s="143"/>
      <c r="F1" s="143"/>
      <c r="G1" s="143"/>
      <c r="H1" s="143"/>
      <c r="I1" s="143"/>
      <c r="J1" s="143"/>
      <c r="K1" s="86"/>
    </row>
    <row r="2" spans="1:16" ht="17.25">
      <c r="C2" s="143" t="s">
        <v>33</v>
      </c>
      <c r="D2" s="143"/>
      <c r="E2" s="143"/>
      <c r="F2" s="143"/>
      <c r="G2" s="143"/>
      <c r="H2" s="143"/>
      <c r="I2" s="143"/>
      <c r="J2" s="143"/>
      <c r="K2" s="86"/>
    </row>
    <row r="4" spans="1:16" ht="24">
      <c r="C4" s="23" t="s">
        <v>48</v>
      </c>
      <c r="D4" s="144">
        <f>名簿!B3</f>
        <v>0</v>
      </c>
      <c r="E4" s="145"/>
      <c r="F4" s="145"/>
      <c r="G4" s="146"/>
      <c r="J4" s="11">
        <f>名簿!E3</f>
        <v>0</v>
      </c>
      <c r="K4" s="11"/>
    </row>
    <row r="6" spans="1:16">
      <c r="C6" s="24"/>
      <c r="D6" s="24" t="s">
        <v>31</v>
      </c>
      <c r="E6" s="25" t="s">
        <v>1</v>
      </c>
      <c r="F6" s="26"/>
    </row>
    <row r="7" spans="1:16">
      <c r="C7" s="24" t="s">
        <v>9</v>
      </c>
      <c r="D7" s="1"/>
      <c r="E7" s="27" t="str">
        <f>IF(D7="","",VLOOKUP(D7,名簿!$A$10:$B$14,2,FALSE))</f>
        <v/>
      </c>
      <c r="F7" s="28"/>
    </row>
    <row r="8" spans="1:16">
      <c r="C8" s="24" t="s">
        <v>35</v>
      </c>
      <c r="D8" s="1"/>
      <c r="E8" s="27" t="str">
        <f>IF(D8="","",VLOOKUP(D8,名簿!$A$10:$B$14,2,FALSE))</f>
        <v/>
      </c>
      <c r="F8" s="62" t="str">
        <f>IF(名簿!E5=1,"","印")</f>
        <v/>
      </c>
    </row>
    <row r="10" spans="1:16">
      <c r="C10" s="24" t="s">
        <v>34</v>
      </c>
      <c r="D10" s="24" t="s">
        <v>36</v>
      </c>
      <c r="E10" s="144" t="str">
        <f>IF(C11="","",VLOOKUP($C$11,名簿!$A$10:$F$14,4))</f>
        <v/>
      </c>
      <c r="F10" s="145"/>
      <c r="G10" s="145"/>
      <c r="H10" s="146"/>
    </row>
    <row r="11" spans="1:16">
      <c r="C11" s="1"/>
      <c r="D11" s="24" t="s">
        <v>38</v>
      </c>
      <c r="E11" s="144" t="str">
        <f>IF(C11="","",VLOOKUP($C$11,名簿!$A$10:$F$14,6))</f>
        <v/>
      </c>
      <c r="F11" s="145"/>
      <c r="G11" s="145"/>
      <c r="H11" s="146"/>
    </row>
    <row r="12" spans="1:16">
      <c r="C12" s="8" t="s">
        <v>86</v>
      </c>
      <c r="M12" s="8">
        <f>D4</f>
        <v>0</v>
      </c>
      <c r="P12" s="8">
        <f>J4</f>
        <v>0</v>
      </c>
    </row>
    <row r="13" spans="1:16">
      <c r="A13" s="8" t="s">
        <v>128</v>
      </c>
      <c r="C13" s="79" t="s">
        <v>37</v>
      </c>
      <c r="D13" s="24" t="s">
        <v>31</v>
      </c>
      <c r="E13" s="24" t="s">
        <v>1</v>
      </c>
      <c r="F13" s="87" t="s">
        <v>5</v>
      </c>
      <c r="H13" s="24" t="s">
        <v>37</v>
      </c>
      <c r="I13" s="24" t="s">
        <v>31</v>
      </c>
      <c r="J13" s="24" t="s">
        <v>1</v>
      </c>
      <c r="K13" s="87" t="s">
        <v>5</v>
      </c>
      <c r="M13" s="8">
        <v>1</v>
      </c>
      <c r="N13" s="8" t="str">
        <f>E15</f>
        <v/>
      </c>
    </row>
    <row r="14" spans="1:16">
      <c r="A14" s="8" t="s">
        <v>88</v>
      </c>
      <c r="B14" s="8" t="str">
        <f>IF(名簿!B19="","",名簿!B19)</f>
        <v/>
      </c>
      <c r="C14" s="148">
        <v>1</v>
      </c>
      <c r="D14" s="152"/>
      <c r="E14" s="83" t="str">
        <f>IF(D14="","",VLOOKUP(D14,名簿!$A$19:$C$48,3,FALSE))</f>
        <v/>
      </c>
      <c r="F14" s="154" t="str">
        <f>IF(E15="","",VLOOKUP(D14,名簿!$A$19:$E$48,5,FALSE))</f>
        <v/>
      </c>
      <c r="H14" s="150">
        <v>16</v>
      </c>
      <c r="I14" s="152"/>
      <c r="J14" s="84" t="str">
        <f>IF(I14="","",VLOOKUP(I14,名簿!$A$19:$C$48,3,FALSE))</f>
        <v/>
      </c>
      <c r="K14" s="154" t="str">
        <f>IF(J15="","",VLOOKUP(I14,名簿!$A$19:$E$48,5,FALSE))</f>
        <v/>
      </c>
      <c r="M14" s="8">
        <v>2</v>
      </c>
      <c r="N14" s="8" t="str">
        <f>E17</f>
        <v/>
      </c>
    </row>
    <row r="15" spans="1:16" ht="21.95" customHeight="1">
      <c r="A15" s="8" t="s">
        <v>89</v>
      </c>
      <c r="B15" s="8" t="str">
        <f>IF(名簿!B20="","",名簿!B20)</f>
        <v/>
      </c>
      <c r="C15" s="149"/>
      <c r="D15" s="153"/>
      <c r="E15" s="82" t="str">
        <f>IF(D14="","",VLOOKUP(D14,名簿!$A$19:$C$48,2,FALSE))</f>
        <v/>
      </c>
      <c r="F15" s="155"/>
      <c r="H15" s="151"/>
      <c r="I15" s="153"/>
      <c r="J15" s="85" t="str">
        <f>IF(I14="","",VLOOKUP(I14,名簿!$A$19:$C$48,2,FALSE))</f>
        <v/>
      </c>
      <c r="K15" s="155"/>
      <c r="M15" s="8">
        <v>3</v>
      </c>
      <c r="N15" s="8" t="str">
        <f>E19</f>
        <v/>
      </c>
    </row>
    <row r="16" spans="1:16" ht="12.95" customHeight="1">
      <c r="A16" s="8" t="s">
        <v>90</v>
      </c>
      <c r="B16" s="8" t="str">
        <f>IF(名簿!B21="","",名簿!B21)</f>
        <v/>
      </c>
      <c r="C16" s="150">
        <v>2</v>
      </c>
      <c r="D16" s="152"/>
      <c r="E16" s="84" t="str">
        <f>IF(D16="","",VLOOKUP(D16,名簿!$A$19:$C$48,3,FALSE))</f>
        <v/>
      </c>
      <c r="F16" s="154" t="str">
        <f>IF(E17="","",VLOOKUP(D16,名簿!$A$19:$E$48,5,FALSE))</f>
        <v/>
      </c>
      <c r="H16" s="150">
        <v>17</v>
      </c>
      <c r="I16" s="152"/>
      <c r="J16" s="83" t="str">
        <f>IF(I16="","",VLOOKUP(I16,名簿!$A$19:$C$48,3,FALSE))</f>
        <v/>
      </c>
      <c r="K16" s="154" t="str">
        <f>IF(J17="","",VLOOKUP(I16,名簿!$A$19:$E$48,5,FALSE))</f>
        <v/>
      </c>
      <c r="M16" s="8">
        <v>4</v>
      </c>
      <c r="N16" s="8" t="str">
        <f>E21</f>
        <v/>
      </c>
    </row>
    <row r="17" spans="1:14" ht="21.95" customHeight="1">
      <c r="A17" s="8" t="s">
        <v>91</v>
      </c>
      <c r="B17" s="8" t="str">
        <f>IF(名簿!B22="","",名簿!B22)</f>
        <v/>
      </c>
      <c r="C17" s="151"/>
      <c r="D17" s="153"/>
      <c r="E17" s="85" t="str">
        <f>IF(D16="","",VLOOKUP(D16,名簿!$A$19:$C$48,2,FALSE))</f>
        <v/>
      </c>
      <c r="F17" s="155"/>
      <c r="H17" s="151"/>
      <c r="I17" s="153"/>
      <c r="J17" s="82" t="str">
        <f>IF(I16="","",VLOOKUP(I16,名簿!$A$19:$C$48,2,FALSE))</f>
        <v/>
      </c>
      <c r="K17" s="155"/>
      <c r="M17" s="8">
        <v>5</v>
      </c>
      <c r="N17" s="8" t="str">
        <f>E23</f>
        <v/>
      </c>
    </row>
    <row r="18" spans="1:14" ht="12.95" customHeight="1">
      <c r="A18" s="8" t="s">
        <v>92</v>
      </c>
      <c r="B18" s="8" t="str">
        <f>IF(名簿!B23="","",名簿!B23)</f>
        <v/>
      </c>
      <c r="C18" s="150">
        <v>3</v>
      </c>
      <c r="D18" s="152"/>
      <c r="E18" s="83" t="str">
        <f>IF(D18="","",VLOOKUP(D18,名簿!$A$19:$C$48,3,FALSE))</f>
        <v/>
      </c>
      <c r="F18" s="154" t="str">
        <f>IF(E19="","",VLOOKUP(D18,名簿!$A$19:$E$48,5,FALSE))</f>
        <v/>
      </c>
      <c r="H18" s="150">
        <v>18</v>
      </c>
      <c r="I18" s="152"/>
      <c r="J18" s="84" t="str">
        <f>IF(I18="","",VLOOKUP(I18,名簿!$A$19:$C$48,3,FALSE))</f>
        <v/>
      </c>
      <c r="K18" s="154" t="str">
        <f>IF(J19="","",VLOOKUP(I18,名簿!$A$19:$E$48,5,FALSE))</f>
        <v/>
      </c>
      <c r="M18" s="8">
        <v>6</v>
      </c>
      <c r="N18" s="8" t="str">
        <f>E25</f>
        <v/>
      </c>
    </row>
    <row r="19" spans="1:14" ht="21.95" customHeight="1">
      <c r="A19" s="8" t="s">
        <v>93</v>
      </c>
      <c r="B19" s="8" t="str">
        <f>IF(名簿!B24="","",名簿!B24)</f>
        <v/>
      </c>
      <c r="C19" s="151"/>
      <c r="D19" s="153"/>
      <c r="E19" s="82" t="str">
        <f>IF(D18="","",VLOOKUP(D18,名簿!$A$19:$C$48,2,FALSE))</f>
        <v/>
      </c>
      <c r="F19" s="155"/>
      <c r="H19" s="151"/>
      <c r="I19" s="153"/>
      <c r="J19" s="85" t="str">
        <f>IF(I18="","",VLOOKUP(I18,名簿!$A$19:$C$48,2,FALSE))</f>
        <v/>
      </c>
      <c r="K19" s="155"/>
      <c r="M19" s="8">
        <v>7</v>
      </c>
      <c r="N19" s="8" t="str">
        <f>E27</f>
        <v/>
      </c>
    </row>
    <row r="20" spans="1:14" ht="12.95" customHeight="1">
      <c r="A20" s="8" t="s">
        <v>94</v>
      </c>
      <c r="B20" s="8" t="str">
        <f>IF(名簿!B25="","",名簿!B25)</f>
        <v/>
      </c>
      <c r="C20" s="150">
        <v>4</v>
      </c>
      <c r="D20" s="152"/>
      <c r="E20" s="84" t="str">
        <f>IF(D20="","",VLOOKUP(D20,名簿!$A$19:$C$48,3,FALSE))</f>
        <v/>
      </c>
      <c r="F20" s="154" t="str">
        <f>IF(E21="","",VLOOKUP(D20,名簿!$A$19:$E$48,5,FALSE))</f>
        <v/>
      </c>
      <c r="H20" s="150">
        <v>19</v>
      </c>
      <c r="I20" s="152"/>
      <c r="J20" s="84" t="str">
        <f>IF(I20="","",VLOOKUP(I20,名簿!$A$19:$C$48,3,FALSE))</f>
        <v/>
      </c>
      <c r="K20" s="154" t="str">
        <f>IF(J21="","",VLOOKUP(I20,名簿!$A$19:$E$48,5,FALSE))</f>
        <v/>
      </c>
      <c r="M20" s="8">
        <v>8</v>
      </c>
      <c r="N20" s="8" t="str">
        <f>E29</f>
        <v/>
      </c>
    </row>
    <row r="21" spans="1:14" ht="21.95" customHeight="1">
      <c r="A21" s="8" t="s">
        <v>95</v>
      </c>
      <c r="B21" s="8" t="str">
        <f>IF(名簿!B26="","",名簿!B26)</f>
        <v/>
      </c>
      <c r="C21" s="151"/>
      <c r="D21" s="153"/>
      <c r="E21" s="85" t="str">
        <f>IF(D20="","",VLOOKUP(D20,名簿!$A$19:$C$48,2,FALSE))</f>
        <v/>
      </c>
      <c r="F21" s="155"/>
      <c r="H21" s="151"/>
      <c r="I21" s="153"/>
      <c r="J21" s="85" t="str">
        <f>IF(I20="","",VLOOKUP(I20,名簿!$A$19:$C$48,2,FALSE))</f>
        <v/>
      </c>
      <c r="K21" s="155"/>
      <c r="M21" s="8">
        <v>9</v>
      </c>
      <c r="N21" s="8" t="str">
        <f>E31</f>
        <v/>
      </c>
    </row>
    <row r="22" spans="1:14" ht="12.95" customHeight="1">
      <c r="A22" s="8" t="s">
        <v>96</v>
      </c>
      <c r="B22" s="8" t="str">
        <f>IF(名簿!B27="","",名簿!B27)</f>
        <v/>
      </c>
      <c r="C22" s="150">
        <v>5</v>
      </c>
      <c r="D22" s="152"/>
      <c r="E22" s="81" t="str">
        <f>IF(D22="","",VLOOKUP(D22,名簿!$A$19:$C$48,3,FALSE))</f>
        <v/>
      </c>
      <c r="F22" s="154" t="str">
        <f>IF(E23="","",VLOOKUP(D22,名簿!$A$19:$E$48,5,FALSE))</f>
        <v/>
      </c>
      <c r="H22" s="150">
        <v>20</v>
      </c>
      <c r="I22" s="152"/>
      <c r="J22" s="83" t="str">
        <f>IF(I22="","",VLOOKUP(I22,名簿!$A$19:$C$48,3,FALSE))</f>
        <v/>
      </c>
      <c r="K22" s="154" t="str">
        <f>IF(J23="","",VLOOKUP(I22,名簿!$A$19:$E$48,5,FALSE))</f>
        <v/>
      </c>
      <c r="M22" s="8">
        <v>10</v>
      </c>
      <c r="N22" s="8" t="str">
        <f>E33</f>
        <v/>
      </c>
    </row>
    <row r="23" spans="1:14" ht="21.95" customHeight="1">
      <c r="A23" s="8" t="s">
        <v>97</v>
      </c>
      <c r="B23" s="8" t="str">
        <f>IF(名簿!B28="","",名簿!B28)</f>
        <v/>
      </c>
      <c r="C23" s="151"/>
      <c r="D23" s="153"/>
      <c r="E23" s="80" t="str">
        <f>IF(D22="","",VLOOKUP(D22,名簿!$A$19:$C$48,2,FALSE))</f>
        <v/>
      </c>
      <c r="F23" s="155"/>
      <c r="H23" s="151"/>
      <c r="I23" s="153"/>
      <c r="J23" s="82" t="str">
        <f>IF(I22="","",VLOOKUP(I22,名簿!$A$19:$C$48,2,FALSE))</f>
        <v/>
      </c>
      <c r="K23" s="155"/>
      <c r="M23" s="8">
        <v>11</v>
      </c>
      <c r="N23" s="8" t="str">
        <f>E35</f>
        <v/>
      </c>
    </row>
    <row r="24" spans="1:14" ht="12.95" customHeight="1">
      <c r="A24" s="8" t="s">
        <v>98</v>
      </c>
      <c r="B24" s="8" t="str">
        <f>IF(名簿!B29="","",名簿!B29)</f>
        <v/>
      </c>
      <c r="C24" s="150">
        <v>6</v>
      </c>
      <c r="D24" s="152"/>
      <c r="E24" s="83" t="str">
        <f>IF(D24="","",VLOOKUP(D24,名簿!$A$19:$C$48,3,FALSE))</f>
        <v/>
      </c>
      <c r="F24" s="154" t="str">
        <f>IF(E25="","",VLOOKUP(D24,名簿!$A$19:$E$48,5,FALSE))</f>
        <v/>
      </c>
      <c r="H24" s="150">
        <v>21</v>
      </c>
      <c r="I24" s="152"/>
      <c r="J24" s="81" t="str">
        <f>IF(I24="","",VLOOKUP(I24,名簿!$A$19:$C$48,3,FALSE))</f>
        <v/>
      </c>
      <c r="K24" s="154" t="str">
        <f>IF(J25="","",VLOOKUP(I24,名簿!$A$19:$E$48,5,FALSE))</f>
        <v/>
      </c>
      <c r="M24" s="8">
        <v>12</v>
      </c>
      <c r="N24" s="8" t="str">
        <f>E37</f>
        <v/>
      </c>
    </row>
    <row r="25" spans="1:14" ht="21.95" customHeight="1">
      <c r="A25" s="8" t="s">
        <v>99</v>
      </c>
      <c r="B25" s="8" t="str">
        <f>IF(名簿!B30="","",名簿!B30)</f>
        <v/>
      </c>
      <c r="C25" s="151"/>
      <c r="D25" s="153"/>
      <c r="E25" s="82" t="str">
        <f>IF(D24="","",VLOOKUP(D24,名簿!$A$19:$C$48,2,FALSE))</f>
        <v/>
      </c>
      <c r="F25" s="155"/>
      <c r="H25" s="151"/>
      <c r="I25" s="153"/>
      <c r="J25" s="80" t="str">
        <f>IF(I24="","",VLOOKUP(I24,名簿!$A$19:$C$48,2,FALSE))</f>
        <v/>
      </c>
      <c r="K25" s="155"/>
      <c r="M25" s="8">
        <v>13</v>
      </c>
      <c r="N25" s="8" t="str">
        <f>E39</f>
        <v/>
      </c>
    </row>
    <row r="26" spans="1:14" ht="12.95" customHeight="1">
      <c r="A26" s="8" t="s">
        <v>100</v>
      </c>
      <c r="B26" s="8" t="str">
        <f>IF(名簿!B31="","",名簿!B31)</f>
        <v/>
      </c>
      <c r="C26" s="150">
        <v>7</v>
      </c>
      <c r="D26" s="152"/>
      <c r="E26" s="84" t="str">
        <f>IF(D26="","",VLOOKUP(D26,名簿!$A$19:$C$48,3,FALSE))</f>
        <v/>
      </c>
      <c r="F26" s="154" t="str">
        <f>IF(E27="","",VLOOKUP(D26,名簿!$A$19:$E$48,5,FALSE))</f>
        <v/>
      </c>
      <c r="H26" s="150">
        <v>22</v>
      </c>
      <c r="I26" s="152"/>
      <c r="J26" s="84" t="str">
        <f>IF(I26="","",VLOOKUP(I26,名簿!$A$19:$C$48,3,FALSE))</f>
        <v/>
      </c>
      <c r="K26" s="154" t="str">
        <f>IF(J27="","",VLOOKUP(I26,名簿!$A$19:$E$48,5,FALSE))</f>
        <v/>
      </c>
      <c r="M26" s="8">
        <v>14</v>
      </c>
      <c r="N26" s="8" t="str">
        <f>E41</f>
        <v/>
      </c>
    </row>
    <row r="27" spans="1:14" ht="21.95" customHeight="1">
      <c r="A27" s="8" t="s">
        <v>101</v>
      </c>
      <c r="B27" s="8" t="str">
        <f>IF(名簿!B32="","",名簿!B32)</f>
        <v/>
      </c>
      <c r="C27" s="151"/>
      <c r="D27" s="153"/>
      <c r="E27" s="85" t="str">
        <f>IF(D26="","",VLOOKUP(D26,名簿!$A$19:$C$48,2,FALSE))</f>
        <v/>
      </c>
      <c r="F27" s="155"/>
      <c r="H27" s="151"/>
      <c r="I27" s="153"/>
      <c r="J27" s="85" t="str">
        <f>IF(I26="","",VLOOKUP(I26,名簿!$A$19:$C$48,2,FALSE))</f>
        <v/>
      </c>
      <c r="K27" s="155"/>
      <c r="M27" s="8">
        <v>15</v>
      </c>
      <c r="N27" s="8" t="str">
        <f>E43</f>
        <v/>
      </c>
    </row>
    <row r="28" spans="1:14" ht="12.95" customHeight="1">
      <c r="A28" s="8" t="s">
        <v>102</v>
      </c>
      <c r="B28" s="8" t="str">
        <f>IF(名簿!B33="","",名簿!B33)</f>
        <v/>
      </c>
      <c r="C28" s="150">
        <v>8</v>
      </c>
      <c r="D28" s="152"/>
      <c r="E28" s="84" t="str">
        <f>IF(D28="","",VLOOKUP(D28,名簿!$A$19:$C$48,3,FALSE))</f>
        <v/>
      </c>
      <c r="F28" s="154" t="str">
        <f>IF(E29="","",VLOOKUP(D28,名簿!$A$19:$E$48,5,FALSE))</f>
        <v/>
      </c>
      <c r="H28" s="150">
        <v>23</v>
      </c>
      <c r="I28" s="152"/>
      <c r="J28" s="83" t="str">
        <f>IF(I28="","",VLOOKUP(I28,名簿!$A$19:$C$48,3,FALSE))</f>
        <v/>
      </c>
      <c r="K28" s="154" t="str">
        <f>IF(J29="","",VLOOKUP(I28,名簿!$A$19:$E$48,5,FALSE))</f>
        <v/>
      </c>
      <c r="M28" s="8">
        <v>16</v>
      </c>
      <c r="N28" s="8" t="str">
        <f>J15</f>
        <v/>
      </c>
    </row>
    <row r="29" spans="1:14" ht="21.95" customHeight="1">
      <c r="A29" s="8" t="s">
        <v>103</v>
      </c>
      <c r="B29" s="8" t="str">
        <f>IF(名簿!B34="","",名簿!B34)</f>
        <v/>
      </c>
      <c r="C29" s="151"/>
      <c r="D29" s="153"/>
      <c r="E29" s="85" t="str">
        <f>IF(D28="","",VLOOKUP(D28,名簿!$A$19:$C$48,2,FALSE))</f>
        <v/>
      </c>
      <c r="F29" s="155"/>
      <c r="H29" s="151"/>
      <c r="I29" s="153"/>
      <c r="J29" s="82" t="str">
        <f>IF(I28="","",VLOOKUP(I28,名簿!$A$19:$C$48,2,FALSE))</f>
        <v/>
      </c>
      <c r="K29" s="155"/>
      <c r="M29" s="8">
        <v>17</v>
      </c>
      <c r="N29" s="8" t="str">
        <f t="shared" ref="N29" si="0">J17</f>
        <v/>
      </c>
    </row>
    <row r="30" spans="1:14" ht="12.95" customHeight="1">
      <c r="A30" s="8" t="s">
        <v>104</v>
      </c>
      <c r="B30" s="8" t="str">
        <f>IF(名簿!B35="","",名簿!B35)</f>
        <v/>
      </c>
      <c r="C30" s="150">
        <v>9</v>
      </c>
      <c r="D30" s="152"/>
      <c r="E30" s="84" t="str">
        <f>IF(D30="","",VLOOKUP(D30,名簿!$A$19:$C$48,3,FALSE))</f>
        <v/>
      </c>
      <c r="F30" s="154" t="str">
        <f>IF(E31="","",VLOOKUP(D30,名簿!$A$19:$E$48,5,FALSE))</f>
        <v/>
      </c>
      <c r="H30" s="150">
        <v>24</v>
      </c>
      <c r="I30" s="152"/>
      <c r="J30" s="84" t="str">
        <f>IF(I30="","",VLOOKUP(I30,名簿!$A$19:$C$48,3,FALSE))</f>
        <v/>
      </c>
      <c r="K30" s="154" t="str">
        <f>IF(J31="","",VLOOKUP(I30,名簿!$A$19:$E$48,5,FALSE))</f>
        <v/>
      </c>
      <c r="M30" s="8">
        <v>18</v>
      </c>
      <c r="N30" s="8" t="str">
        <f>J19</f>
        <v/>
      </c>
    </row>
    <row r="31" spans="1:14" ht="21.95" customHeight="1">
      <c r="A31" s="8" t="s">
        <v>105</v>
      </c>
      <c r="B31" s="8" t="str">
        <f>IF(名簿!B36="","",名簿!B36)</f>
        <v/>
      </c>
      <c r="C31" s="151"/>
      <c r="D31" s="153"/>
      <c r="E31" s="85" t="str">
        <f>IF(D30="","",VLOOKUP(D30,名簿!$A$19:$C$48,2,FALSE))</f>
        <v/>
      </c>
      <c r="F31" s="155"/>
      <c r="H31" s="151"/>
      <c r="I31" s="153"/>
      <c r="J31" s="85" t="str">
        <f>IF(I30="","",VLOOKUP(I30,名簿!$A$19:$C$48,2,FALSE))</f>
        <v/>
      </c>
      <c r="K31" s="155"/>
      <c r="M31" s="8">
        <v>19</v>
      </c>
      <c r="N31" s="8" t="str">
        <f>J21</f>
        <v/>
      </c>
    </row>
    <row r="32" spans="1:14" ht="12.95" customHeight="1">
      <c r="A32" s="8" t="s">
        <v>106</v>
      </c>
      <c r="B32" s="8" t="str">
        <f>IF(名簿!B37="","",名簿!B37)</f>
        <v/>
      </c>
      <c r="C32" s="150">
        <v>10</v>
      </c>
      <c r="D32" s="152"/>
      <c r="E32" s="83" t="str">
        <f>IF(D32="","",VLOOKUP(D32,名簿!$A$19:$C$48,3,FALSE))</f>
        <v/>
      </c>
      <c r="F32" s="154" t="str">
        <f>IF(E33="","",VLOOKUP(D32,名簿!$A$19:$E$48,5,FALSE))</f>
        <v/>
      </c>
      <c r="H32" s="150">
        <v>25</v>
      </c>
      <c r="I32" s="152"/>
      <c r="J32" s="83" t="str">
        <f>IF(I32="","",VLOOKUP(I32,名簿!$A$19:$C$48,3,FALSE))</f>
        <v/>
      </c>
      <c r="K32" s="154" t="str">
        <f>IF(J33="","",VLOOKUP(I32,名簿!$A$19:$E$48,5,FALSE))</f>
        <v/>
      </c>
      <c r="M32" s="8">
        <v>20</v>
      </c>
      <c r="N32" s="8" t="str">
        <f>J23</f>
        <v/>
      </c>
    </row>
    <row r="33" spans="1:14" ht="21.95" customHeight="1">
      <c r="A33" s="8" t="s">
        <v>107</v>
      </c>
      <c r="B33" s="8" t="str">
        <f>IF(名簿!B38="","",名簿!B38)</f>
        <v/>
      </c>
      <c r="C33" s="151"/>
      <c r="D33" s="153"/>
      <c r="E33" s="82" t="str">
        <f>IF(D32="","",VLOOKUP(D32,名簿!$A$19:$C$48,2,FALSE))</f>
        <v/>
      </c>
      <c r="F33" s="155"/>
      <c r="H33" s="151"/>
      <c r="I33" s="153"/>
      <c r="J33" s="82" t="str">
        <f>IF(I32="","",VLOOKUP(I32,名簿!$A$19:$C$48,2,FALSE))</f>
        <v/>
      </c>
      <c r="K33" s="155"/>
      <c r="M33" s="8">
        <v>21</v>
      </c>
      <c r="N33" s="8" t="str">
        <f>J25</f>
        <v/>
      </c>
    </row>
    <row r="34" spans="1:14" ht="12.95" customHeight="1">
      <c r="A34" s="8" t="s">
        <v>108</v>
      </c>
      <c r="B34" s="8" t="str">
        <f>IF(名簿!B39="","",名簿!B39)</f>
        <v/>
      </c>
      <c r="C34" s="150">
        <v>11</v>
      </c>
      <c r="D34" s="152"/>
      <c r="E34" s="84" t="str">
        <f>IF(D34="","",VLOOKUP(D34,名簿!$A$19:$C$48,3,FALSE))</f>
        <v/>
      </c>
      <c r="F34" s="154" t="str">
        <f>IF(E35="","",VLOOKUP(D34,名簿!$A$19:$E$48,5,FALSE))</f>
        <v/>
      </c>
      <c r="H34" s="150">
        <v>26</v>
      </c>
      <c r="I34" s="152"/>
      <c r="J34" s="83" t="str">
        <f>IF(I34="","",VLOOKUP(I34,名簿!$A$19:$C$48,3,FALSE))</f>
        <v/>
      </c>
      <c r="K34" s="154" t="str">
        <f>IF(J35="","",VLOOKUP(I34,名簿!$A$19:$E$48,5,FALSE))</f>
        <v/>
      </c>
      <c r="L34" s="30"/>
      <c r="M34" s="8">
        <v>22</v>
      </c>
      <c r="N34" s="8" t="str">
        <f>J27</f>
        <v/>
      </c>
    </row>
    <row r="35" spans="1:14" ht="21.95" customHeight="1">
      <c r="A35" s="8" t="s">
        <v>109</v>
      </c>
      <c r="B35" s="8" t="str">
        <f>IF(名簿!B40="","",名簿!B40)</f>
        <v/>
      </c>
      <c r="C35" s="151"/>
      <c r="D35" s="153"/>
      <c r="E35" s="85" t="str">
        <f>IF(D34="","",VLOOKUP(D34,名簿!$A$19:$C$48,2,FALSE))</f>
        <v/>
      </c>
      <c r="F35" s="155"/>
      <c r="H35" s="151"/>
      <c r="I35" s="153"/>
      <c r="J35" s="82" t="str">
        <f>IF(I34="","",VLOOKUP(I34,名簿!$A$19:$C$48,2,FALSE))</f>
        <v/>
      </c>
      <c r="K35" s="155"/>
      <c r="M35" s="8">
        <v>23</v>
      </c>
      <c r="N35" s="8" t="str">
        <f>J29</f>
        <v/>
      </c>
    </row>
    <row r="36" spans="1:14" ht="12.95" customHeight="1">
      <c r="A36" s="8" t="s">
        <v>110</v>
      </c>
      <c r="B36" s="8" t="str">
        <f>IF(名簿!B41="","",名簿!B41)</f>
        <v/>
      </c>
      <c r="C36" s="150">
        <v>12</v>
      </c>
      <c r="D36" s="152"/>
      <c r="E36" s="84" t="str">
        <f>IF(D36="","",VLOOKUP(D36,名簿!$A$19:$C$48,3,FALSE))</f>
        <v/>
      </c>
      <c r="F36" s="154" t="str">
        <f>IF(E37="","",VLOOKUP(D36,名簿!$A$19:$E$48,5,FALSE))</f>
        <v/>
      </c>
      <c r="H36" s="150">
        <v>27</v>
      </c>
      <c r="I36" s="152"/>
      <c r="J36" s="84" t="str">
        <f>IF(I36="","",VLOOKUP(I36,名簿!$A$19:$C$48,3,FALSE))</f>
        <v/>
      </c>
      <c r="K36" s="154" t="str">
        <f>IF(J37="","",VLOOKUP(I36,名簿!$A$19:$E$48,5,FALSE))</f>
        <v/>
      </c>
      <c r="M36" s="8">
        <v>24</v>
      </c>
      <c r="N36" s="8" t="str">
        <f>J31</f>
        <v/>
      </c>
    </row>
    <row r="37" spans="1:14" ht="21.95" customHeight="1">
      <c r="A37" s="8" t="s">
        <v>111</v>
      </c>
      <c r="B37" s="8" t="str">
        <f>IF(名簿!B42="","",名簿!B42)</f>
        <v/>
      </c>
      <c r="C37" s="151"/>
      <c r="D37" s="153"/>
      <c r="E37" s="85" t="str">
        <f>IF(D36="","",VLOOKUP(D36,名簿!$A$19:$C$48,2,FALSE))</f>
        <v/>
      </c>
      <c r="F37" s="155"/>
      <c r="H37" s="151"/>
      <c r="I37" s="153"/>
      <c r="J37" s="85" t="str">
        <f>IF(I36="","",VLOOKUP(I36,名簿!$A$19:$C$48,2,FALSE))</f>
        <v/>
      </c>
      <c r="K37" s="155"/>
      <c r="M37" s="8">
        <v>25</v>
      </c>
      <c r="N37" s="8" t="str">
        <f>J33</f>
        <v/>
      </c>
    </row>
    <row r="38" spans="1:14" ht="12.95" customHeight="1">
      <c r="A38" s="8" t="s">
        <v>112</v>
      </c>
      <c r="B38" s="8" t="str">
        <f>IF(名簿!B43="","",名簿!B43)</f>
        <v/>
      </c>
      <c r="C38" s="150">
        <v>13</v>
      </c>
      <c r="D38" s="152"/>
      <c r="E38" s="84" t="str">
        <f>IF(D38="","",VLOOKUP(D38,名簿!$A$19:$C$48,3,FALSE))</f>
        <v/>
      </c>
      <c r="F38" s="154" t="str">
        <f>IF(E39="","",VLOOKUP(D38,名簿!$A$19:$E$48,5,FALSE))</f>
        <v/>
      </c>
      <c r="H38" s="150">
        <v>28</v>
      </c>
      <c r="I38" s="152"/>
      <c r="J38" s="84" t="str">
        <f>IF(I38="","",VLOOKUP(I38,名簿!$A$19:$C$48,3,FALSE))</f>
        <v/>
      </c>
      <c r="K38" s="154" t="str">
        <f>IF(J39="","",VLOOKUP(I38,名簿!$A$19:$E$48,5,FALSE))</f>
        <v/>
      </c>
      <c r="M38" s="8">
        <v>26</v>
      </c>
      <c r="N38" s="8" t="str">
        <f>J35</f>
        <v/>
      </c>
    </row>
    <row r="39" spans="1:14" ht="21.95" customHeight="1">
      <c r="A39" s="8" t="s">
        <v>113</v>
      </c>
      <c r="B39" s="8" t="str">
        <f>IF(名簿!B44="","",名簿!B44)</f>
        <v/>
      </c>
      <c r="C39" s="151"/>
      <c r="D39" s="153"/>
      <c r="E39" s="85" t="str">
        <f>IF(D38="","",VLOOKUP(D38,名簿!$A$19:$C$48,2,FALSE))</f>
        <v/>
      </c>
      <c r="F39" s="155"/>
      <c r="H39" s="151"/>
      <c r="I39" s="153"/>
      <c r="J39" s="85" t="str">
        <f>IF(I38="","",VLOOKUP(I38,名簿!$A$19:$C$48,2,FALSE))</f>
        <v/>
      </c>
      <c r="K39" s="155"/>
      <c r="M39" s="8">
        <v>27</v>
      </c>
      <c r="N39" s="8" t="str">
        <f>J37</f>
        <v/>
      </c>
    </row>
    <row r="40" spans="1:14" ht="12.95" customHeight="1">
      <c r="A40" s="8" t="s">
        <v>114</v>
      </c>
      <c r="B40" s="8" t="str">
        <f>IF(名簿!B45="","",名簿!B45)</f>
        <v/>
      </c>
      <c r="C40" s="150">
        <v>14</v>
      </c>
      <c r="D40" s="152"/>
      <c r="E40" s="84" t="str">
        <f>IF(D40="","",VLOOKUP(D40,名簿!$A$19:$C$48,3,FALSE))</f>
        <v/>
      </c>
      <c r="F40" s="154" t="str">
        <f>IF(E41="","",VLOOKUP(D40,名簿!$A$19:$E$48,5,FALSE))</f>
        <v/>
      </c>
      <c r="H40" s="150">
        <v>29</v>
      </c>
      <c r="I40" s="152"/>
      <c r="J40" s="83" t="str">
        <f>IF(I40="","",VLOOKUP(I40,名簿!$A$19:$C$48,3,FALSE))</f>
        <v/>
      </c>
      <c r="K40" s="154" t="str">
        <f>IF(J41="","",VLOOKUP(I40,名簿!$A$19:$E$48,5,FALSE))</f>
        <v/>
      </c>
      <c r="M40" s="8">
        <v>28</v>
      </c>
      <c r="N40" s="8" t="str">
        <f>J39</f>
        <v/>
      </c>
    </row>
    <row r="41" spans="1:14" ht="21.95" customHeight="1">
      <c r="A41" s="8" t="s">
        <v>115</v>
      </c>
      <c r="B41" s="8" t="str">
        <f>IF(名簿!B46="","",名簿!B46)</f>
        <v/>
      </c>
      <c r="C41" s="151"/>
      <c r="D41" s="153"/>
      <c r="E41" s="85" t="str">
        <f>IF(D40="","",VLOOKUP(D40,名簿!$A$19:$C$48,2,FALSE))</f>
        <v/>
      </c>
      <c r="F41" s="155"/>
      <c r="H41" s="151"/>
      <c r="I41" s="153"/>
      <c r="J41" s="82" t="str">
        <f>IF(I40="","",VLOOKUP(I40,名簿!$A$19:$C$48,2,FALSE))</f>
        <v/>
      </c>
      <c r="K41" s="155"/>
      <c r="M41" s="8">
        <v>29</v>
      </c>
      <c r="N41" s="8" t="str">
        <f>J41</f>
        <v/>
      </c>
    </row>
    <row r="42" spans="1:14" ht="12.95" customHeight="1">
      <c r="A42" s="8" t="s">
        <v>116</v>
      </c>
      <c r="B42" s="8" t="str">
        <f>IF(名簿!B47="","",名簿!B47)</f>
        <v/>
      </c>
      <c r="C42" s="150">
        <v>15</v>
      </c>
      <c r="D42" s="152"/>
      <c r="E42" s="84" t="str">
        <f>IF(D42="","",VLOOKUP(D42,名簿!$A$19:$C$48,3,FALSE))</f>
        <v/>
      </c>
      <c r="F42" s="154" t="str">
        <f>IF(E43="","",VLOOKUP(D42,名簿!$A$19:$E$48,5,FALSE))</f>
        <v/>
      </c>
      <c r="H42" s="150">
        <v>30</v>
      </c>
      <c r="I42" s="152"/>
      <c r="J42" s="84" t="str">
        <f>IF(I42="","",VLOOKUP(I42,名簿!$A$19:$C$48,3,FALSE))</f>
        <v/>
      </c>
      <c r="K42" s="154" t="str">
        <f>IF(J43="","",VLOOKUP(I42,名簿!$A$19:$E$48,5,FALSE))</f>
        <v/>
      </c>
      <c r="M42" s="8">
        <v>30</v>
      </c>
      <c r="N42" s="8" t="str">
        <f>J43</f>
        <v/>
      </c>
    </row>
    <row r="43" spans="1:14" ht="21.95" customHeight="1">
      <c r="A43" s="8" t="s">
        <v>130</v>
      </c>
      <c r="B43" s="8" t="str">
        <f>IF(名簿!B48="","",名簿!B48)</f>
        <v/>
      </c>
      <c r="C43" s="151"/>
      <c r="D43" s="153"/>
      <c r="E43" s="85" t="str">
        <f>IF(D42="","",VLOOKUP(D42,名簿!$A$19:$C$48,2,FALSE))</f>
        <v/>
      </c>
      <c r="F43" s="155"/>
      <c r="H43" s="151"/>
      <c r="I43" s="153"/>
      <c r="J43" s="85" t="str">
        <f>IF(I42="","",VLOOKUP(I42,名簿!$A$19:$C$48,2,FALSE))</f>
        <v/>
      </c>
      <c r="K43" s="155"/>
    </row>
    <row r="45" spans="1:14" ht="14.25">
      <c r="C45" s="30" t="str">
        <f>IF(名簿!E5=2,"","上記の者は本校在学生徒で、標記大会に出場することを認める。")</f>
        <v>上記の者は本校在学生徒で、標記大会に出場することを認める。</v>
      </c>
    </row>
    <row r="47" spans="1:14">
      <c r="H47" s="147" t="s">
        <v>87</v>
      </c>
      <c r="I47" s="147"/>
      <c r="J47" s="147"/>
      <c r="K47" s="31"/>
    </row>
    <row r="49" spans="3:11" ht="14.25">
      <c r="C49" s="142">
        <f>IF(名簿!E5=2,"",D4)</f>
        <v>0</v>
      </c>
      <c r="D49" s="142"/>
      <c r="E49" s="142"/>
      <c r="F49" s="32"/>
      <c r="G49" s="30"/>
      <c r="H49" s="30" t="str">
        <f>IF(名簿!E5=2,"","学校長")</f>
        <v>学校長</v>
      </c>
      <c r="I49" s="30"/>
      <c r="J49" s="57">
        <f>IF(名簿!E5=1,名簿!B5,"")</f>
        <v>0</v>
      </c>
      <c r="K49" s="30" t="str">
        <f>IF(名簿!E5=2,"","印")</f>
        <v>印</v>
      </c>
    </row>
  </sheetData>
  <sheetProtection algorithmName="SHA-512" hashValue="ewj2n4OYrEYhYEIHwmtswiwQbAKsoRD4ZWGdNOC+GV8OQK6jBF5jlEiUbNlXYxpEsFecRCOD71P/XwO1yrge5Q==" saltValue="9LUKh68fWzHqKJRUuLL0Sw==" spinCount="100000" sheet="1" selectLockedCells="1"/>
  <mergeCells count="97">
    <mergeCell ref="H47:J47"/>
    <mergeCell ref="C49:E49"/>
    <mergeCell ref="C42:C43"/>
    <mergeCell ref="D42:D43"/>
    <mergeCell ref="F42:F43"/>
    <mergeCell ref="H42:H43"/>
    <mergeCell ref="I42:I43"/>
    <mergeCell ref="K42:K43"/>
    <mergeCell ref="C40:C41"/>
    <mergeCell ref="D40:D41"/>
    <mergeCell ref="F40:F41"/>
    <mergeCell ref="H40:H41"/>
    <mergeCell ref="I40:I41"/>
    <mergeCell ref="K40:K41"/>
    <mergeCell ref="K38:K39"/>
    <mergeCell ref="C36:C37"/>
    <mergeCell ref="D36:D37"/>
    <mergeCell ref="F36:F37"/>
    <mergeCell ref="H36:H37"/>
    <mergeCell ref="I36:I37"/>
    <mergeCell ref="K36:K37"/>
    <mergeCell ref="C38:C39"/>
    <mergeCell ref="D38:D39"/>
    <mergeCell ref="F38:F39"/>
    <mergeCell ref="H38:H39"/>
    <mergeCell ref="I38:I39"/>
    <mergeCell ref="K34:K35"/>
    <mergeCell ref="C32:C33"/>
    <mergeCell ref="D32:D33"/>
    <mergeCell ref="F32:F33"/>
    <mergeCell ref="H32:H33"/>
    <mergeCell ref="I32:I33"/>
    <mergeCell ref="K32:K33"/>
    <mergeCell ref="C34:C35"/>
    <mergeCell ref="D34:D35"/>
    <mergeCell ref="F34:F35"/>
    <mergeCell ref="H34:H35"/>
    <mergeCell ref="I34:I35"/>
    <mergeCell ref="K30:K31"/>
    <mergeCell ref="C28:C29"/>
    <mergeCell ref="D28:D29"/>
    <mergeCell ref="F28:F29"/>
    <mergeCell ref="H28:H29"/>
    <mergeCell ref="I28:I29"/>
    <mergeCell ref="K28:K29"/>
    <mergeCell ref="C30:C31"/>
    <mergeCell ref="D30:D31"/>
    <mergeCell ref="F30:F31"/>
    <mergeCell ref="H30:H31"/>
    <mergeCell ref="I30:I31"/>
    <mergeCell ref="K26:K27"/>
    <mergeCell ref="C24:C25"/>
    <mergeCell ref="D24:D25"/>
    <mergeCell ref="F24:F25"/>
    <mergeCell ref="H24:H25"/>
    <mergeCell ref="I24:I25"/>
    <mergeCell ref="K24:K25"/>
    <mergeCell ref="C26:C27"/>
    <mergeCell ref="D26:D27"/>
    <mergeCell ref="F26:F27"/>
    <mergeCell ref="H26:H27"/>
    <mergeCell ref="I26:I27"/>
    <mergeCell ref="H18:H19"/>
    <mergeCell ref="I18:I19"/>
    <mergeCell ref="K22:K23"/>
    <mergeCell ref="C20:C21"/>
    <mergeCell ref="D20:D21"/>
    <mergeCell ref="F20:F21"/>
    <mergeCell ref="H20:H21"/>
    <mergeCell ref="I20:I21"/>
    <mergeCell ref="K20:K21"/>
    <mergeCell ref="C22:C23"/>
    <mergeCell ref="D22:D23"/>
    <mergeCell ref="F22:F23"/>
    <mergeCell ref="H22:H23"/>
    <mergeCell ref="I22:I23"/>
    <mergeCell ref="K18:K19"/>
    <mergeCell ref="K14:K15"/>
    <mergeCell ref="C16:C17"/>
    <mergeCell ref="D16:D17"/>
    <mergeCell ref="F16:F17"/>
    <mergeCell ref="H16:H17"/>
    <mergeCell ref="I16:I17"/>
    <mergeCell ref="K16:K17"/>
    <mergeCell ref="C14:C15"/>
    <mergeCell ref="D14:D15"/>
    <mergeCell ref="F14:F15"/>
    <mergeCell ref="H14:H15"/>
    <mergeCell ref="I14:I15"/>
    <mergeCell ref="C18:C19"/>
    <mergeCell ref="D18:D19"/>
    <mergeCell ref="F18:F19"/>
    <mergeCell ref="C1:J1"/>
    <mergeCell ref="C2:J2"/>
    <mergeCell ref="D4:G4"/>
    <mergeCell ref="E10:H10"/>
    <mergeCell ref="E11:H11"/>
  </mergeCells>
  <phoneticPr fontId="2"/>
  <conditionalFormatting sqref="C11 I16 D16 D14 D20 D24 D28 D32 D36 D40 D18 D22 D26 D30 D34 D38 D42 I20 I24 I28 I32 I36 I40">
    <cfRule type="cellIs" dxfId="13" priority="3" operator="equal">
      <formula>0</formula>
    </cfRule>
  </conditionalFormatting>
  <conditionalFormatting sqref="C49:F49 J49:K49">
    <cfRule type="cellIs" dxfId="12" priority="2" operator="equal">
      <formula>0</formula>
    </cfRule>
  </conditionalFormatting>
  <conditionalFormatting sqref="D7:D8">
    <cfRule type="cellIs" dxfId="11" priority="4" operator="equal">
      <formula>0</formula>
    </cfRule>
  </conditionalFormatting>
  <conditionalFormatting sqref="I14:I15 I18:I19 I22:I23 I26:I27 I30:I31 I34:I35 I38:I39 I42:I43">
    <cfRule type="cellIs" dxfId="10" priority="1" operator="equal">
      <formula>0</formula>
    </cfRule>
  </conditionalFormatting>
  <pageMargins left="1.3385826771653544" right="0.70866141732283472" top="0.74803149606299213" bottom="0.74803149606299213" header="0.31496062992125984" footer="0"/>
  <pageSetup paperSize="9" scale="91" orientation="portrait" r:id="rId1"/>
  <colBreaks count="1" manualBreakCount="1">
    <brk id="11" max="34"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03670-C6A9-4361-B88A-643D719C82AD}">
  <dimension ref="A1:S69"/>
  <sheetViews>
    <sheetView view="pageBreakPreview" zoomScaleNormal="100" zoomScaleSheetLayoutView="100" workbookViewId="0">
      <selection activeCell="D5" sqref="D5"/>
    </sheetView>
  </sheetViews>
  <sheetFormatPr defaultColWidth="9" defaultRowHeight="13.5"/>
  <cols>
    <col min="1" max="1" width="4.375" style="8" bestFit="1" customWidth="1"/>
    <col min="2" max="2" width="6.375" style="8" customWidth="1"/>
    <col min="3" max="3" width="5.625" style="8" customWidth="1"/>
    <col min="4" max="4" width="5.875" style="8" customWidth="1"/>
    <col min="5" max="5" width="14.625" style="8" customWidth="1"/>
    <col min="6" max="6" width="10.125" style="8" customWidth="1"/>
    <col min="7" max="7" width="4.875" style="8" customWidth="1"/>
    <col min="8" max="8" width="3.125" style="8" customWidth="1"/>
    <col min="9" max="9" width="5.625" style="8" customWidth="1"/>
    <col min="10" max="10" width="5.875" style="8" customWidth="1"/>
    <col min="11" max="11" width="14.625" style="8" customWidth="1"/>
    <col min="12" max="12" width="9.875" style="8" bestFit="1" customWidth="1"/>
    <col min="13" max="13" width="4.5" style="8" customWidth="1"/>
    <col min="14" max="14" width="7.125" style="8" bestFit="1" customWidth="1"/>
    <col min="15" max="15" width="3.75" style="8" customWidth="1"/>
    <col min="16" max="16384" width="9" style="8"/>
  </cols>
  <sheetData>
    <row r="1" spans="1:14" ht="14.25">
      <c r="C1" s="30" t="s">
        <v>132</v>
      </c>
      <c r="K1" s="10"/>
      <c r="L1" s="9">
        <f>名簿!E3</f>
        <v>0</v>
      </c>
    </row>
    <row r="2" spans="1:14">
      <c r="K2" s="21" t="s">
        <v>121</v>
      </c>
    </row>
    <row r="3" spans="1:14" ht="27.75" customHeight="1">
      <c r="C3" s="13" t="s">
        <v>0</v>
      </c>
      <c r="D3" s="187">
        <f>名簿!B3</f>
        <v>0</v>
      </c>
      <c r="E3" s="187"/>
      <c r="F3" s="187"/>
      <c r="G3" s="187"/>
      <c r="H3" s="187"/>
      <c r="I3" s="8" t="s">
        <v>44</v>
      </c>
      <c r="J3" s="184">
        <f>名簿!B5</f>
        <v>0</v>
      </c>
      <c r="K3" s="184"/>
      <c r="L3" s="11" t="s">
        <v>57</v>
      </c>
      <c r="M3" s="10"/>
      <c r="N3" s="11"/>
    </row>
    <row r="4" spans="1:14" ht="9.75" customHeight="1"/>
    <row r="5" spans="1:14">
      <c r="C5" s="8" t="s">
        <v>9</v>
      </c>
      <c r="D5" s="118"/>
      <c r="E5" s="12" t="str">
        <f>IF(D5="","",VLOOKUP(D5,名簿!$A$10:$B$14,2,FALSE))</f>
        <v/>
      </c>
      <c r="I5" s="8" t="s">
        <v>10</v>
      </c>
      <c r="J5" s="118"/>
      <c r="K5" s="12" t="str">
        <f>IF(J5="","",VLOOKUP(J5,名簿!$A$10:$B$14,2,FALSE))</f>
        <v/>
      </c>
      <c r="L5" s="11"/>
    </row>
    <row r="6" spans="1:14" ht="13.5" customHeight="1">
      <c r="D6" s="91"/>
      <c r="E6" s="92"/>
      <c r="J6" s="93"/>
      <c r="K6" s="94" t="str">
        <f>IF(J6="","",VLOOKUP(J6,名簿!$A$10:$B$14,2,FALSE))</f>
        <v/>
      </c>
      <c r="L6" s="11"/>
    </row>
    <row r="7" spans="1:14" ht="6.75" customHeight="1">
      <c r="D7" s="11"/>
      <c r="E7" s="8" t="str">
        <f>IF(D7="","",VLOOKUP(D7,名簿!$A$10:$B$14,2))</f>
        <v/>
      </c>
    </row>
    <row r="8" spans="1:14" ht="15" customHeight="1">
      <c r="C8" s="8" t="s">
        <v>11</v>
      </c>
      <c r="D8" s="11"/>
      <c r="E8" s="10" t="str">
        <f>IF(E11="","0","3,000")</f>
        <v>0</v>
      </c>
      <c r="F8" s="8" t="s">
        <v>24</v>
      </c>
      <c r="J8" s="13" t="s">
        <v>27</v>
      </c>
      <c r="K8" s="185">
        <f>E8+E26+K26</f>
        <v>0</v>
      </c>
      <c r="L8" s="11"/>
      <c r="M8" s="11"/>
    </row>
    <row r="9" spans="1:14" ht="15" customHeight="1" thickBot="1">
      <c r="A9" s="8" t="s">
        <v>128</v>
      </c>
      <c r="C9" s="14"/>
      <c r="D9" s="15" t="s">
        <v>31</v>
      </c>
      <c r="E9" s="16" t="s">
        <v>1</v>
      </c>
      <c r="F9" s="15" t="s">
        <v>4</v>
      </c>
      <c r="G9" s="17" t="s">
        <v>5</v>
      </c>
      <c r="K9" s="186"/>
      <c r="L9" s="8" t="s">
        <v>24</v>
      </c>
    </row>
    <row r="10" spans="1:14" ht="8.25" customHeight="1" thickTop="1">
      <c r="C10" s="164">
        <v>1</v>
      </c>
      <c r="D10" s="180"/>
      <c r="E10" s="100" t="str">
        <f>IF(D10="","",VLOOKUP(D10,名簿!$A$19:$C$48,3,FALSE))</f>
        <v/>
      </c>
      <c r="F10" s="170" t="str">
        <f>IF(D10="","",VLOOKUP(D10,名簿!$A$19:$D$48,4,FALSE))</f>
        <v/>
      </c>
      <c r="G10" s="160" t="str">
        <f>IF(E11="","",VLOOKUP(D10,名簿!$A$19:$E$48,5,FALSE))</f>
        <v/>
      </c>
      <c r="K10" s="95"/>
    </row>
    <row r="11" spans="1:14" ht="15" customHeight="1">
      <c r="A11" s="8" t="s">
        <v>88</v>
      </c>
      <c r="B11" s="8" t="str">
        <f>IF(名簿!B19="","",名簿!B19)</f>
        <v/>
      </c>
      <c r="C11" s="178"/>
      <c r="D11" s="181"/>
      <c r="E11" s="96" t="str">
        <f>IF(D10="","",VLOOKUP(D10,名簿!$A$19:$C$48,2,FALSE))</f>
        <v/>
      </c>
      <c r="F11" s="169"/>
      <c r="G11" s="157"/>
    </row>
    <row r="12" spans="1:14" ht="8.25" customHeight="1">
      <c r="C12" s="179">
        <v>2</v>
      </c>
      <c r="D12" s="182"/>
      <c r="E12" s="97" t="str">
        <f>IF(D12="","",VLOOKUP(D12,名簿!$A$19:$C$48,3,FALSE))</f>
        <v/>
      </c>
      <c r="F12" s="166" t="str">
        <f>IF(D12="","",VLOOKUP(D12,名簿!$A$19:$D$48,4,FALSE))</f>
        <v/>
      </c>
      <c r="G12" s="158" t="str">
        <f>IF(E13="","",VLOOKUP(D12,名簿!$A$19:$E$48,5,FALSE))</f>
        <v/>
      </c>
    </row>
    <row r="13" spans="1:14" ht="15" customHeight="1">
      <c r="A13" s="8" t="s">
        <v>89</v>
      </c>
      <c r="B13" s="8" t="str">
        <f>IF(名簿!B20="","",名簿!B20)</f>
        <v/>
      </c>
      <c r="C13" s="178"/>
      <c r="D13" s="181"/>
      <c r="E13" s="58" t="str">
        <f>IF(D12="","",VLOOKUP(D12,名簿!$A$19:$C$48,2,FALSE))</f>
        <v/>
      </c>
      <c r="F13" s="169"/>
      <c r="G13" s="157"/>
    </row>
    <row r="14" spans="1:14" ht="8.25" customHeight="1">
      <c r="C14" s="179">
        <v>3</v>
      </c>
      <c r="D14" s="182"/>
      <c r="E14" s="98" t="str">
        <f>IF(D14="","",VLOOKUP(D14,名簿!$A$19:$C$48,3,FALSE))</f>
        <v/>
      </c>
      <c r="F14" s="166" t="str">
        <f>IF(D14="","",VLOOKUP(D14,名簿!$A$19:$D$48,4,FALSE))</f>
        <v/>
      </c>
      <c r="G14" s="158" t="str">
        <f>IF(E15="","",VLOOKUP(D14,名簿!$A$19:$E$48,5,FALSE))</f>
        <v/>
      </c>
    </row>
    <row r="15" spans="1:14" ht="15" customHeight="1">
      <c r="A15" s="8" t="s">
        <v>129</v>
      </c>
      <c r="B15" s="8" t="str">
        <f>IF(名簿!B21="","",名簿!B21)</f>
        <v/>
      </c>
      <c r="C15" s="178"/>
      <c r="D15" s="181"/>
      <c r="E15" s="58" t="str">
        <f>IF(D14="","",VLOOKUP(D14,名簿!$A$19:$C$48,2,FALSE))</f>
        <v/>
      </c>
      <c r="F15" s="169"/>
      <c r="G15" s="157"/>
    </row>
    <row r="16" spans="1:14" ht="8.25" customHeight="1">
      <c r="C16" s="179">
        <v>4</v>
      </c>
      <c r="D16" s="182"/>
      <c r="E16" s="98" t="str">
        <f>IF(D16="","",VLOOKUP(D16,名簿!$A$19:$C$48,3,FALSE))</f>
        <v/>
      </c>
      <c r="F16" s="166" t="str">
        <f>IF(D16="","",VLOOKUP(D16,名簿!$A$19:$D$48,4,FALSE))</f>
        <v/>
      </c>
      <c r="G16" s="158" t="str">
        <f>IF(E17="","",VLOOKUP(D16,名簿!$A$19:$E$48,5,FALSE))</f>
        <v/>
      </c>
    </row>
    <row r="17" spans="1:19" ht="15" customHeight="1">
      <c r="A17" s="8" t="s">
        <v>91</v>
      </c>
      <c r="B17" s="8" t="str">
        <f>IF(名簿!B22="","",名簿!B22)</f>
        <v/>
      </c>
      <c r="C17" s="178"/>
      <c r="D17" s="181"/>
      <c r="E17" s="58" t="str">
        <f>IF(D16="","",VLOOKUP(D16,名簿!$A$19:$C$48,2,FALSE))</f>
        <v/>
      </c>
      <c r="F17" s="169"/>
      <c r="G17" s="157"/>
    </row>
    <row r="18" spans="1:19" ht="8.25" customHeight="1">
      <c r="C18" s="179">
        <v>5</v>
      </c>
      <c r="D18" s="182"/>
      <c r="E18" s="98" t="str">
        <f>IF(D18="","",VLOOKUP(D18,名簿!$A$19:$C$48,3,FALSE))</f>
        <v/>
      </c>
      <c r="F18" s="166" t="str">
        <f>IF(D18="","",VLOOKUP(D18,名簿!$A$19:$D$48,4,FALSE))</f>
        <v/>
      </c>
      <c r="G18" s="158" t="str">
        <f>IF(E19="","",VLOOKUP(D18,名簿!$A$19:$E$48,5,FALSE))</f>
        <v/>
      </c>
    </row>
    <row r="19" spans="1:19" ht="15" customHeight="1">
      <c r="A19" s="8" t="s">
        <v>92</v>
      </c>
      <c r="B19" s="8" t="str">
        <f>IF(名簿!B23="","",名簿!B23)</f>
        <v/>
      </c>
      <c r="C19" s="178"/>
      <c r="D19" s="181"/>
      <c r="E19" s="58" t="str">
        <f>IF(D18="","",VLOOKUP(D18,名簿!$A$19:$C$48,2,FALSE))</f>
        <v/>
      </c>
      <c r="F19" s="169"/>
      <c r="G19" s="157"/>
    </row>
    <row r="20" spans="1:19" ht="8.25" customHeight="1">
      <c r="C20" s="179">
        <v>6</v>
      </c>
      <c r="D20" s="182"/>
      <c r="E20" s="98" t="str">
        <f>IF(D20="","",VLOOKUP(D20,名簿!$A$19:$C$48,3,FALSE))</f>
        <v/>
      </c>
      <c r="F20" s="166" t="str">
        <f>IF(D20="","",VLOOKUP(D20,名簿!$A$19:$D$48,4,FALSE))</f>
        <v/>
      </c>
      <c r="G20" s="158" t="str">
        <f>IF(E21="","",VLOOKUP(D20,名簿!$A$19:$E$48,5,FALSE))</f>
        <v/>
      </c>
    </row>
    <row r="21" spans="1:19" ht="15" customHeight="1">
      <c r="A21" s="8" t="s">
        <v>93</v>
      </c>
      <c r="B21" s="8" t="str">
        <f>IF(名簿!B24="","",名簿!B24)</f>
        <v/>
      </c>
      <c r="C21" s="178"/>
      <c r="D21" s="181"/>
      <c r="E21" s="58" t="str">
        <f>IF(D20="","",VLOOKUP(D20,名簿!$A$19:$C$48,2,FALSE))</f>
        <v/>
      </c>
      <c r="F21" s="169"/>
      <c r="G21" s="157"/>
    </row>
    <row r="22" spans="1:19" ht="8.25" customHeight="1">
      <c r="C22" s="179">
        <v>7</v>
      </c>
      <c r="D22" s="182"/>
      <c r="E22" s="99" t="str">
        <f>IF(D22="","",VLOOKUP(D22,名簿!$A$19:$C$48,3,FALSE))</f>
        <v/>
      </c>
      <c r="F22" s="166" t="str">
        <f>IF(D22="","",VLOOKUP(D22,名簿!$A$19:$D$48,4,FALSE))</f>
        <v/>
      </c>
      <c r="G22" s="158" t="str">
        <f>IF(E23="","",VLOOKUP(D22,名簿!$A$19:$E$48,5,FALSE))</f>
        <v/>
      </c>
    </row>
    <row r="23" spans="1:19" ht="15" customHeight="1">
      <c r="A23" s="8" t="s">
        <v>94</v>
      </c>
      <c r="B23" s="8" t="str">
        <f>IF(名簿!B25="","",名簿!B25)</f>
        <v/>
      </c>
      <c r="C23" s="163"/>
      <c r="D23" s="183"/>
      <c r="E23" s="59" t="str">
        <f>IF(D22="","",VLOOKUP(D22,名簿!$A$19:$C$48,2,FALSE))</f>
        <v/>
      </c>
      <c r="F23" s="167"/>
      <c r="G23" s="159"/>
    </row>
    <row r="24" spans="1:19" ht="5.25" customHeight="1"/>
    <row r="25" spans="1:19">
      <c r="A25" s="8" t="s">
        <v>95</v>
      </c>
      <c r="B25" s="8" t="str">
        <f>IF(名簿!B26="","",名簿!B26)</f>
        <v/>
      </c>
      <c r="C25" s="8" t="s">
        <v>21</v>
      </c>
      <c r="E25" s="10" t="s">
        <v>25</v>
      </c>
      <c r="I25" s="8" t="s">
        <v>23</v>
      </c>
      <c r="K25" s="10" t="s">
        <v>26</v>
      </c>
      <c r="P25" s="8">
        <f>D3</f>
        <v>0</v>
      </c>
      <c r="S25" s="121">
        <f>L1</f>
        <v>0</v>
      </c>
    </row>
    <row r="26" spans="1:19">
      <c r="D26" s="13" t="s">
        <v>27</v>
      </c>
      <c r="E26" s="101">
        <f>COUNTA(D28:D67)*300+COUNTA('総体 (2枚目)'!D29:D48)*300</f>
        <v>0</v>
      </c>
      <c r="F26" s="8" t="s">
        <v>24</v>
      </c>
      <c r="J26" s="13" t="s">
        <v>27</v>
      </c>
      <c r="K26" s="101">
        <f>COUNTA(J28:J67)/2*400+COUNTA('総体 (2枚目)'!J29:J48)/2*400</f>
        <v>0</v>
      </c>
      <c r="L26" s="8" t="s">
        <v>24</v>
      </c>
      <c r="P26" s="8" t="s">
        <v>21</v>
      </c>
      <c r="S26" s="8" t="s">
        <v>23</v>
      </c>
    </row>
    <row r="27" spans="1:19" ht="15" customHeight="1" thickBot="1">
      <c r="A27" s="8" t="s">
        <v>96</v>
      </c>
      <c r="B27" s="8" t="str">
        <f>IF(名簿!B27="","",名簿!B27)</f>
        <v/>
      </c>
      <c r="C27" s="18" t="s">
        <v>22</v>
      </c>
      <c r="D27" s="15" t="s">
        <v>31</v>
      </c>
      <c r="E27" s="16" t="s">
        <v>1</v>
      </c>
      <c r="F27" s="15" t="s">
        <v>4</v>
      </c>
      <c r="G27" s="17" t="s">
        <v>5</v>
      </c>
      <c r="H27" s="11"/>
      <c r="I27" s="18" t="s">
        <v>22</v>
      </c>
      <c r="J27" s="15" t="s">
        <v>31</v>
      </c>
      <c r="K27" s="15" t="s">
        <v>1</v>
      </c>
      <c r="L27" s="15" t="s">
        <v>4</v>
      </c>
      <c r="M27" s="17" t="s">
        <v>5</v>
      </c>
      <c r="N27" s="19"/>
      <c r="O27" s="8">
        <v>1</v>
      </c>
      <c r="P27" s="8" t="str">
        <f>E29</f>
        <v/>
      </c>
      <c r="R27" s="8">
        <v>1</v>
      </c>
      <c r="S27" s="8" t="str">
        <f>N29&amp;"・"&amp;N31</f>
        <v>・</v>
      </c>
    </row>
    <row r="28" spans="1:19" ht="8.25" customHeight="1" thickTop="1">
      <c r="C28" s="164">
        <v>1</v>
      </c>
      <c r="D28" s="176"/>
      <c r="E28" s="100" t="str">
        <f>IF(D28="","",VLOOKUP(D28,名簿!$A$19:$C$48,3,FALSE))</f>
        <v/>
      </c>
      <c r="F28" s="170" t="str">
        <f>IF(D28="","",VLOOKUP(D28,名簿!$A$19:$D$48,4,FALSE))</f>
        <v/>
      </c>
      <c r="G28" s="160" t="str">
        <f>IF(E29="","",VLOOKUP(D28,名簿!$A$19:$E$48,5,FALSE))</f>
        <v/>
      </c>
      <c r="H28" s="11"/>
      <c r="I28" s="164">
        <v>1</v>
      </c>
      <c r="J28" s="176"/>
      <c r="K28" s="105" t="str">
        <f>IF(J28="","",VLOOKUP(J28,名簿!$A$19:$C$48,3,FALSE))</f>
        <v/>
      </c>
      <c r="L28" s="170" t="str">
        <f>IF(J28="","",VLOOKUP(J28,名簿!$A$19:$D$48,4,FALSE))</f>
        <v/>
      </c>
      <c r="M28" s="160" t="str">
        <f>IF(J28="","",VLOOKUP(J28,名簿!$A$19:$E$48,5,FALSE))</f>
        <v/>
      </c>
      <c r="N28" s="20"/>
      <c r="O28" s="8">
        <v>2</v>
      </c>
      <c r="P28" s="8" t="str">
        <f>E31</f>
        <v/>
      </c>
      <c r="R28" s="8">
        <v>2</v>
      </c>
      <c r="S28" s="8" t="str">
        <f>N33&amp;"・"&amp;N35</f>
        <v>・</v>
      </c>
    </row>
    <row r="29" spans="1:19" ht="15" customHeight="1">
      <c r="A29" s="8" t="s">
        <v>97</v>
      </c>
      <c r="B29" s="8" t="str">
        <f>IF(名簿!B28="","",名簿!B28)</f>
        <v/>
      </c>
      <c r="C29" s="178"/>
      <c r="D29" s="174"/>
      <c r="E29" s="102" t="str">
        <f>IF(D28="","",VLOOKUP(D28,名簿!$A$19:$B$48,2,FALSE))</f>
        <v/>
      </c>
      <c r="F29" s="169"/>
      <c r="G29" s="157"/>
      <c r="I29" s="162"/>
      <c r="J29" s="175"/>
      <c r="K29" s="102" t="str">
        <f>IF(J28="","",VLOOKUP(J28,名簿!$A$19:$B$48,2,FALSE))</f>
        <v/>
      </c>
      <c r="L29" s="169"/>
      <c r="M29" s="157"/>
      <c r="N29" s="20" t="str">
        <f>IF(J28="","",VLOOKUP(J28,名簿!$A$19:$F$48,6,FALSE))</f>
        <v/>
      </c>
      <c r="O29" s="8">
        <v>3</v>
      </c>
      <c r="P29" s="8" t="str">
        <f>E33</f>
        <v/>
      </c>
      <c r="R29" s="8">
        <v>3</v>
      </c>
      <c r="S29" s="8" t="str">
        <f>N37&amp;"・"&amp;N39</f>
        <v>・</v>
      </c>
    </row>
    <row r="30" spans="1:19" ht="8.25" customHeight="1">
      <c r="C30" s="179">
        <v>2</v>
      </c>
      <c r="D30" s="171"/>
      <c r="E30" s="103" t="str">
        <f>IF(D30="","",VLOOKUP(D30,名簿!$A$19:$C$48,3,FALSE))</f>
        <v/>
      </c>
      <c r="F30" s="166" t="str">
        <f>IF(D30="","",VLOOKUP(D30,名簿!$A$19:$D$48,4,FALSE))</f>
        <v/>
      </c>
      <c r="G30" s="158" t="str">
        <f>IF(E31="","",VLOOKUP(D30,名簿!$A$19:$E$48,5,FALSE))</f>
        <v/>
      </c>
      <c r="I30" s="162"/>
      <c r="J30" s="171"/>
      <c r="K30" s="106" t="str">
        <f>IF(J30="","",VLOOKUP(J30,名簿!$A$19:$C$48,3,FALSE))</f>
        <v/>
      </c>
      <c r="L30" s="166" t="str">
        <f>IF(J30="","",VLOOKUP(J30,名簿!$A$19:$D$48,4,FALSE))</f>
        <v/>
      </c>
      <c r="M30" s="158" t="str">
        <f>IF(J30="","",VLOOKUP(J30,名簿!$A$19:$E$48,5,FALSE))</f>
        <v/>
      </c>
      <c r="N30" s="20"/>
      <c r="O30" s="8">
        <v>4</v>
      </c>
      <c r="P30" s="8" t="str">
        <f>E35</f>
        <v/>
      </c>
      <c r="R30" s="8">
        <v>4</v>
      </c>
      <c r="S30" s="8" t="str">
        <f>N41&amp;"・"&amp;N43</f>
        <v>・</v>
      </c>
    </row>
    <row r="31" spans="1:19" ht="15" customHeight="1">
      <c r="A31" s="8" t="s">
        <v>98</v>
      </c>
      <c r="B31" s="8" t="str">
        <f>IF(名簿!B29="","",名簿!B29)</f>
        <v/>
      </c>
      <c r="C31" s="178"/>
      <c r="D31" s="174"/>
      <c r="E31" s="102" t="str">
        <f>IF(D30="","",VLOOKUP(D30,名簿!$A$19:$B$48,2,FALSE))</f>
        <v/>
      </c>
      <c r="F31" s="169"/>
      <c r="G31" s="157"/>
      <c r="I31" s="163"/>
      <c r="J31" s="172"/>
      <c r="K31" s="60" t="str">
        <f>IF(J30="","",VLOOKUP(J30,名簿!$A$19:$B$48,2,FALSE))</f>
        <v/>
      </c>
      <c r="L31" s="167"/>
      <c r="M31" s="159"/>
      <c r="N31" s="20" t="str">
        <f>IF(J30="","",VLOOKUP(J30,名簿!$A$19:$F$48,6,FALSE))</f>
        <v/>
      </c>
      <c r="O31" s="8">
        <v>5</v>
      </c>
      <c r="P31" s="8" t="str">
        <f t="shared" ref="P31" si="0">E37</f>
        <v/>
      </c>
      <c r="R31" s="8">
        <v>5</v>
      </c>
      <c r="S31" s="8" t="str">
        <f>N45&amp;"・"&amp;N47</f>
        <v>・</v>
      </c>
    </row>
    <row r="32" spans="1:19" ht="8.25" customHeight="1">
      <c r="C32" s="179">
        <v>3</v>
      </c>
      <c r="D32" s="171"/>
      <c r="E32" s="103" t="str">
        <f>IF(D32="","",VLOOKUP(D32,名簿!$A$19:$C$48,3,FALSE))</f>
        <v/>
      </c>
      <c r="F32" s="166" t="str">
        <f>IF(D32="","",VLOOKUP(D32,名簿!$A$19:$D$48,4,FALSE))</f>
        <v/>
      </c>
      <c r="G32" s="158" t="str">
        <f>IF(E33="","",VLOOKUP(D32,名簿!$A$19:$E$48,5,FALSE))</f>
        <v/>
      </c>
      <c r="I32" s="161">
        <v>2</v>
      </c>
      <c r="J32" s="173"/>
      <c r="K32" s="107" t="str">
        <f>IF(J32="","",VLOOKUP(J32,名簿!$A$19:$C$48,3,FALSE))</f>
        <v/>
      </c>
      <c r="L32" s="168" t="str">
        <f>IF(J32="","",VLOOKUP(J32,名簿!$A$19:$D$48,4,FALSE))</f>
        <v/>
      </c>
      <c r="M32" s="165" t="str">
        <f>IF(J32="","",VLOOKUP(J32,名簿!$A$19:$E$48,5,FALSE))</f>
        <v/>
      </c>
      <c r="N32" s="20"/>
      <c r="O32" s="8">
        <v>6</v>
      </c>
      <c r="P32" s="8" t="str">
        <f>E39</f>
        <v/>
      </c>
      <c r="R32" s="8">
        <v>6</v>
      </c>
      <c r="S32" s="8" t="str">
        <f>N49&amp;"・"&amp;N51</f>
        <v>・</v>
      </c>
    </row>
    <row r="33" spans="1:19" ht="15" customHeight="1">
      <c r="A33" s="8" t="s">
        <v>99</v>
      </c>
      <c r="B33" s="8" t="str">
        <f>IF(名簿!B30="","",名簿!B30)</f>
        <v/>
      </c>
      <c r="C33" s="178"/>
      <c r="D33" s="174"/>
      <c r="E33" s="102" t="str">
        <f>IF(D32="","",VLOOKUP(D32,名簿!$A$19:$B$48,2,FALSE))</f>
        <v/>
      </c>
      <c r="F33" s="169"/>
      <c r="G33" s="157"/>
      <c r="I33" s="162"/>
      <c r="J33" s="175"/>
      <c r="K33" s="61" t="str">
        <f>IF(J32="","",VLOOKUP(J32,名簿!$A$19:$B$48,2,FALSE))</f>
        <v/>
      </c>
      <c r="L33" s="169"/>
      <c r="M33" s="157"/>
      <c r="N33" s="20" t="str">
        <f>IF(J32="","",VLOOKUP(J32,名簿!$A$19:$F$48,6,FALSE))</f>
        <v/>
      </c>
      <c r="O33" s="8">
        <v>7</v>
      </c>
      <c r="P33" s="8" t="str">
        <f>E41</f>
        <v/>
      </c>
      <c r="R33" s="8">
        <v>7</v>
      </c>
      <c r="S33" s="8" t="str">
        <f>N53&amp;"・"&amp;N55</f>
        <v>・</v>
      </c>
    </row>
    <row r="34" spans="1:19" ht="8.25" customHeight="1">
      <c r="C34" s="179">
        <v>4</v>
      </c>
      <c r="D34" s="171"/>
      <c r="E34" s="103" t="str">
        <f>IF(D34="","",VLOOKUP(D34,名簿!$A$19:$C$48,3,FALSE))</f>
        <v/>
      </c>
      <c r="F34" s="166" t="str">
        <f>IF(D34="","",VLOOKUP(D34,名簿!$A$19:$D$48,4,FALSE))</f>
        <v/>
      </c>
      <c r="G34" s="158" t="str">
        <f>IF(E35="","",VLOOKUP(D34,名簿!$A$19:$E$48,5,FALSE))</f>
        <v/>
      </c>
      <c r="I34" s="162"/>
      <c r="J34" s="171"/>
      <c r="K34" s="106" t="str">
        <f>IF(J34="","",VLOOKUP(J34,名簿!$A$19:$C$48,3,FALSE))</f>
        <v/>
      </c>
      <c r="L34" s="166" t="str">
        <f>IF(J34="","",VLOOKUP(J34,名簿!$A$19:$D$48,4,FALSE))</f>
        <v/>
      </c>
      <c r="M34" s="158" t="str">
        <f>IF(J34="","",VLOOKUP(J34,名簿!$A$19:$E$48,5,FALSE))</f>
        <v/>
      </c>
      <c r="N34" s="20"/>
      <c r="O34" s="8">
        <v>8</v>
      </c>
      <c r="P34" s="8" t="str">
        <f>E43</f>
        <v/>
      </c>
      <c r="R34" s="8">
        <v>8</v>
      </c>
      <c r="S34" s="8" t="str">
        <f>N57&amp;"・"&amp;N59</f>
        <v>・</v>
      </c>
    </row>
    <row r="35" spans="1:19" ht="15" customHeight="1">
      <c r="A35" s="8" t="s">
        <v>100</v>
      </c>
      <c r="B35" s="8" t="str">
        <f>IF(名簿!B31="","",名簿!B31)</f>
        <v/>
      </c>
      <c r="C35" s="178"/>
      <c r="D35" s="174"/>
      <c r="E35" s="102" t="str">
        <f>IF(D34="","",VLOOKUP(D34,名簿!$A$19:$B$48,2,FALSE))</f>
        <v/>
      </c>
      <c r="F35" s="169"/>
      <c r="G35" s="157"/>
      <c r="I35" s="163"/>
      <c r="J35" s="172"/>
      <c r="K35" s="60" t="str">
        <f>IF(J34="","",VLOOKUP(J34,名簿!$A$19:$B$48,2,FALSE))</f>
        <v/>
      </c>
      <c r="L35" s="167"/>
      <c r="M35" s="159"/>
      <c r="N35" s="20" t="str">
        <f>IF(J34="","",VLOOKUP(J34,名簿!$A$19:$F$48,6,FALSE))</f>
        <v/>
      </c>
      <c r="O35" s="8">
        <v>9</v>
      </c>
      <c r="P35" s="8" t="str">
        <f>E45</f>
        <v/>
      </c>
      <c r="R35" s="8">
        <v>9</v>
      </c>
      <c r="S35" s="8" t="str">
        <f>N61&amp;"・"&amp;N63</f>
        <v>・</v>
      </c>
    </row>
    <row r="36" spans="1:19" ht="8.25" customHeight="1">
      <c r="C36" s="179">
        <v>5</v>
      </c>
      <c r="D36" s="171"/>
      <c r="E36" s="103" t="str">
        <f>IF(D36="","",VLOOKUP(D36,名簿!$A$19:$C$48,3,FALSE))</f>
        <v/>
      </c>
      <c r="F36" s="166" t="str">
        <f>IF(D36="","",VLOOKUP(D36,名簿!$A$19:$D$48,4,FALSE))</f>
        <v/>
      </c>
      <c r="G36" s="158" t="str">
        <f>IF(E37="","",VLOOKUP(D36,名簿!$A$19:$E$48,5,FALSE))</f>
        <v/>
      </c>
      <c r="I36" s="161">
        <v>3</v>
      </c>
      <c r="J36" s="173"/>
      <c r="K36" s="107" t="str">
        <f>IF(J36="","",VLOOKUP(J36,名簿!$A$19:$C$48,3,FALSE))</f>
        <v/>
      </c>
      <c r="L36" s="168" t="str">
        <f>IF(J36="","",VLOOKUP(J36,名簿!$A$19:$D$48,4,FALSE))</f>
        <v/>
      </c>
      <c r="M36" s="165" t="str">
        <f>IF(J36="","",VLOOKUP(J36,名簿!$A$19:$E$48,5,FALSE))</f>
        <v/>
      </c>
      <c r="N36" s="20"/>
      <c r="O36" s="8">
        <v>10</v>
      </c>
      <c r="P36" s="8" t="str">
        <f>E47</f>
        <v/>
      </c>
      <c r="R36" s="8">
        <v>10</v>
      </c>
      <c r="S36" s="8" t="str">
        <f>N65&amp;"・"&amp;N67</f>
        <v>・</v>
      </c>
    </row>
    <row r="37" spans="1:19" ht="15" customHeight="1">
      <c r="A37" s="8" t="s">
        <v>101</v>
      </c>
      <c r="B37" s="8" t="str">
        <f>IF(名簿!B32="","",名簿!B32)</f>
        <v/>
      </c>
      <c r="C37" s="163"/>
      <c r="D37" s="172"/>
      <c r="E37" s="104" t="str">
        <f>IF(D36="","",VLOOKUP(D36,名簿!$A$19:$B$48,2,FALSE))</f>
        <v/>
      </c>
      <c r="F37" s="167"/>
      <c r="G37" s="159"/>
      <c r="I37" s="162"/>
      <c r="J37" s="175"/>
      <c r="K37" s="61" t="str">
        <f>IF(J36="","",VLOOKUP(J36,名簿!$A$19:$B$48,2,FALSE))</f>
        <v/>
      </c>
      <c r="L37" s="169"/>
      <c r="M37" s="157"/>
      <c r="N37" s="20" t="str">
        <f>IF(J36="","",VLOOKUP(J36,名簿!$A$19:$F$48,6,FALSE))</f>
        <v/>
      </c>
      <c r="O37" s="8">
        <v>11</v>
      </c>
      <c r="P37" s="8" t="str">
        <f>E49</f>
        <v/>
      </c>
    </row>
    <row r="38" spans="1:19" ht="8.25" customHeight="1">
      <c r="C38" s="161">
        <v>6</v>
      </c>
      <c r="D38" s="173"/>
      <c r="E38" s="103" t="str">
        <f>IF(D38="","",VLOOKUP(D38,名簿!$A$19:$C$48,3,FALSE))</f>
        <v/>
      </c>
      <c r="F38" s="177" t="str">
        <f>IF(D38="","",VLOOKUP(D38,名簿!$A$19:$D$48,4,FALSE))</f>
        <v/>
      </c>
      <c r="G38" s="156" t="str">
        <f>IF(E39="","",VLOOKUP(D38,名簿!$A$19:$E$48,5,FALSE))</f>
        <v/>
      </c>
      <c r="I38" s="162"/>
      <c r="J38" s="171"/>
      <c r="K38" s="106" t="str">
        <f>IF(J38="","",VLOOKUP(J38,名簿!$A$19:$C$48,3,FALSE))</f>
        <v/>
      </c>
      <c r="L38" s="166" t="str">
        <f>IF(J38="","",VLOOKUP(J38,名簿!$A$19:$D$48,4,FALSE))</f>
        <v/>
      </c>
      <c r="M38" s="158" t="str">
        <f>IF(J38="","",VLOOKUP(J38,名簿!$A$19:$E$48,5,FALSE))</f>
        <v/>
      </c>
      <c r="N38" s="20"/>
      <c r="O38" s="8">
        <v>12</v>
      </c>
      <c r="P38" s="8" t="str">
        <f>E51</f>
        <v/>
      </c>
    </row>
    <row r="39" spans="1:19" ht="15" customHeight="1">
      <c r="A39" s="8" t="s">
        <v>102</v>
      </c>
      <c r="B39" s="8" t="str">
        <f>IF(名簿!B33="","",名簿!B33)</f>
        <v/>
      </c>
      <c r="C39" s="178"/>
      <c r="D39" s="174"/>
      <c r="E39" s="102" t="str">
        <f>IF(D38="","",VLOOKUP(D38,名簿!$A$19:$B$48,2,FALSE))</f>
        <v/>
      </c>
      <c r="F39" s="169"/>
      <c r="G39" s="157"/>
      <c r="I39" s="163"/>
      <c r="J39" s="172"/>
      <c r="K39" s="60" t="str">
        <f>IF(J38="","",VLOOKUP(J38,名簿!$A$19:$B$48,2,FALSE))</f>
        <v/>
      </c>
      <c r="L39" s="167"/>
      <c r="M39" s="159"/>
      <c r="N39" s="20" t="str">
        <f>IF(J38="","",VLOOKUP(J38,名簿!$A$19:$F$48,6,FALSE))</f>
        <v/>
      </c>
      <c r="O39" s="8">
        <v>13</v>
      </c>
      <c r="P39" s="8" t="str">
        <f>E53</f>
        <v/>
      </c>
    </row>
    <row r="40" spans="1:19" ht="8.25" customHeight="1">
      <c r="C40" s="179">
        <v>7</v>
      </c>
      <c r="D40" s="171"/>
      <c r="E40" s="103" t="str">
        <f>IF(D40="","",VLOOKUP(D40,名簿!$A$19:$C$48,3,FALSE))</f>
        <v/>
      </c>
      <c r="F40" s="166" t="str">
        <f>IF(D40="","",VLOOKUP(D40,名簿!$A$19:$D$48,4,FALSE))</f>
        <v/>
      </c>
      <c r="G40" s="158" t="str">
        <f>IF(E41="","",VLOOKUP(D40,名簿!$A$19:$E$48,5,FALSE))</f>
        <v/>
      </c>
      <c r="I40" s="161">
        <v>4</v>
      </c>
      <c r="J40" s="173"/>
      <c r="K40" s="107" t="str">
        <f>IF(J40="","",VLOOKUP(J40,名簿!$A$19:$C$48,3,FALSE))</f>
        <v/>
      </c>
      <c r="L40" s="168" t="str">
        <f>IF(J40="","",VLOOKUP(J40,名簿!$A$19:$D$48,4,FALSE))</f>
        <v/>
      </c>
      <c r="M40" s="165" t="str">
        <f>IF(J40="","",VLOOKUP(J40,名簿!$A$19:$E$48,5,FALSE))</f>
        <v/>
      </c>
      <c r="N40" s="20"/>
      <c r="O40" s="8">
        <v>14</v>
      </c>
      <c r="P40" s="8" t="str">
        <f>E55</f>
        <v/>
      </c>
    </row>
    <row r="41" spans="1:19" ht="15" customHeight="1">
      <c r="A41" s="8" t="s">
        <v>103</v>
      </c>
      <c r="B41" s="8" t="str">
        <f>IF(名簿!B34="","",名簿!B34)</f>
        <v/>
      </c>
      <c r="C41" s="178"/>
      <c r="D41" s="174"/>
      <c r="E41" s="102" t="str">
        <f>IF(D40="","",VLOOKUP(D40,名簿!$A$19:$B$48,2,FALSE))</f>
        <v/>
      </c>
      <c r="F41" s="169"/>
      <c r="G41" s="157"/>
      <c r="I41" s="162"/>
      <c r="J41" s="174"/>
      <c r="K41" s="61" t="str">
        <f>IF(J40="","",VLOOKUP(J40,名簿!$A$19:$B$48,2,FALSE))</f>
        <v/>
      </c>
      <c r="L41" s="169"/>
      <c r="M41" s="157"/>
      <c r="N41" s="20" t="str">
        <f>IF(J40="","",VLOOKUP(J40,名簿!$A$19:$F$48,6,FALSE))</f>
        <v/>
      </c>
      <c r="O41" s="8">
        <v>15</v>
      </c>
      <c r="P41" s="8" t="str">
        <f>E57</f>
        <v/>
      </c>
    </row>
    <row r="42" spans="1:19" ht="8.25" customHeight="1">
      <c r="C42" s="179">
        <v>8</v>
      </c>
      <c r="D42" s="171"/>
      <c r="E42" s="103" t="str">
        <f>IF(D42="","",VLOOKUP(D42,名簿!$A$19:$C$48,3,FALSE))</f>
        <v/>
      </c>
      <c r="F42" s="166" t="str">
        <f>IF(D42="","",VLOOKUP(D42,名簿!$A$19:$D$48,4,FALSE))</f>
        <v/>
      </c>
      <c r="G42" s="158" t="str">
        <f>IF(E43="","",VLOOKUP(D42,名簿!$A$19:$E$48,5,FALSE))</f>
        <v/>
      </c>
      <c r="I42" s="162"/>
      <c r="J42" s="175"/>
      <c r="K42" s="106" t="str">
        <f>IF(J42="","",VLOOKUP(J42,名簿!$A$19:$C$48,3,FALSE))</f>
        <v/>
      </c>
      <c r="L42" s="166" t="str">
        <f>IF(J42="","",VLOOKUP(J42,名簿!$A$19:$D$48,4,FALSE))</f>
        <v/>
      </c>
      <c r="M42" s="158" t="str">
        <f>IF(J42="","",VLOOKUP(J42,名簿!$A$19:$E$48,5,FALSE))</f>
        <v/>
      </c>
      <c r="N42" s="20"/>
      <c r="O42" s="8">
        <v>16</v>
      </c>
      <c r="P42" s="8" t="str">
        <f>E59</f>
        <v/>
      </c>
    </row>
    <row r="43" spans="1:19" ht="15" customHeight="1">
      <c r="A43" s="8" t="s">
        <v>104</v>
      </c>
      <c r="B43" s="8" t="str">
        <f>IF(名簿!B35="","",名簿!B35)</f>
        <v/>
      </c>
      <c r="C43" s="178"/>
      <c r="D43" s="174"/>
      <c r="E43" s="102" t="str">
        <f>IF(D42="","",VLOOKUP(D42,名簿!$A$19:$B$48,2,FALSE))</f>
        <v/>
      </c>
      <c r="F43" s="169"/>
      <c r="G43" s="157"/>
      <c r="I43" s="163"/>
      <c r="J43" s="172"/>
      <c r="K43" s="60" t="str">
        <f>IF(J42="","",VLOOKUP(J42,名簿!$A$19:$B$48,2,FALSE))</f>
        <v/>
      </c>
      <c r="L43" s="167"/>
      <c r="M43" s="159"/>
      <c r="N43" s="20" t="str">
        <f>IF(J42="","",VLOOKUP(J42,名簿!$A$19:$F$48,6,FALSE))</f>
        <v/>
      </c>
      <c r="O43" s="8">
        <v>17</v>
      </c>
      <c r="P43" s="8" t="str">
        <f>E61</f>
        <v/>
      </c>
    </row>
    <row r="44" spans="1:19" ht="8.25" customHeight="1">
      <c r="C44" s="179">
        <v>9</v>
      </c>
      <c r="D44" s="171"/>
      <c r="E44" s="103" t="str">
        <f>IF(D44="","",VLOOKUP(D44,名簿!$A$19:$C$48,3,FALSE))</f>
        <v/>
      </c>
      <c r="F44" s="166" t="str">
        <f>IF(D44="","",VLOOKUP(D44,名簿!$A$19:$D$48,4,FALSE))</f>
        <v/>
      </c>
      <c r="G44" s="158" t="str">
        <f>IF(E45="","",VLOOKUP(D44,名簿!$A$19:$E$48,5,FALSE))</f>
        <v/>
      </c>
      <c r="I44" s="161">
        <v>5</v>
      </c>
      <c r="J44" s="173"/>
      <c r="K44" s="107" t="str">
        <f>IF(J44="","",VLOOKUP(J44,名簿!$A$19:$C$48,3,FALSE))</f>
        <v/>
      </c>
      <c r="L44" s="168" t="str">
        <f>IF(J44="","",VLOOKUP(J44,名簿!$A$19:$D$48,4,FALSE))</f>
        <v/>
      </c>
      <c r="M44" s="165" t="str">
        <f>IF(J44="","",VLOOKUP(J44,名簿!$A$19:$E$48,5,FALSE))</f>
        <v/>
      </c>
      <c r="N44" s="20"/>
      <c r="O44" s="8">
        <v>18</v>
      </c>
      <c r="P44" s="8" t="str">
        <f>E63</f>
        <v/>
      </c>
    </row>
    <row r="45" spans="1:19" ht="15" customHeight="1">
      <c r="A45" s="8" t="s">
        <v>105</v>
      </c>
      <c r="B45" s="8" t="str">
        <f>IF(名簿!B36="","",名簿!B36)</f>
        <v/>
      </c>
      <c r="C45" s="178"/>
      <c r="D45" s="174"/>
      <c r="E45" s="102" t="str">
        <f>IF(D44="","",VLOOKUP(D44,名簿!$A$19:$B$48,2,FALSE))</f>
        <v/>
      </c>
      <c r="F45" s="169"/>
      <c r="G45" s="157"/>
      <c r="I45" s="162"/>
      <c r="J45" s="174"/>
      <c r="K45" s="61" t="str">
        <f>IF(J44="","",VLOOKUP(J44,名簿!$A$19:$B$48,2,FALSE))</f>
        <v/>
      </c>
      <c r="L45" s="169"/>
      <c r="M45" s="157"/>
      <c r="N45" s="20" t="str">
        <f>IF(J44="","",VLOOKUP(J44,名簿!$A$19:$F$48,6,FALSE))</f>
        <v/>
      </c>
      <c r="O45" s="8">
        <v>19</v>
      </c>
      <c r="P45" s="8" t="str">
        <f>E65</f>
        <v/>
      </c>
    </row>
    <row r="46" spans="1:19" ht="8.25" customHeight="1">
      <c r="C46" s="179">
        <v>10</v>
      </c>
      <c r="D46" s="171"/>
      <c r="E46" s="103" t="str">
        <f>IF(D46="","",VLOOKUP(D46,名簿!$A$19:$C$48,3,FALSE))</f>
        <v/>
      </c>
      <c r="F46" s="166" t="str">
        <f>IF(D46="","",VLOOKUP(D46,名簿!$A$19:$D$48,4,FALSE))</f>
        <v/>
      </c>
      <c r="G46" s="158" t="str">
        <f>IF(E47="","",VLOOKUP(D46,名簿!$A$19:$E$48,5,FALSE))</f>
        <v/>
      </c>
      <c r="I46" s="162"/>
      <c r="J46" s="175"/>
      <c r="K46" s="106" t="str">
        <f>IF(J46="","",VLOOKUP(J46,名簿!$A$19:$C$48,3,FALSE))</f>
        <v/>
      </c>
      <c r="L46" s="166" t="str">
        <f>IF(J46="","",VLOOKUP(J46,名簿!$A$19:$D$48,4,FALSE))</f>
        <v/>
      </c>
      <c r="M46" s="158" t="str">
        <f>IF(J46="","",VLOOKUP(J46,名簿!$A$19:$E$48,5,FALSE))</f>
        <v/>
      </c>
      <c r="N46" s="20"/>
      <c r="O46" s="8">
        <v>20</v>
      </c>
      <c r="P46" s="8" t="str">
        <f>E67</f>
        <v/>
      </c>
    </row>
    <row r="47" spans="1:19" ht="15" customHeight="1">
      <c r="A47" s="8" t="s">
        <v>106</v>
      </c>
      <c r="B47" s="8" t="str">
        <f>IF(名簿!B37="","",名簿!B37)</f>
        <v/>
      </c>
      <c r="C47" s="163"/>
      <c r="D47" s="172"/>
      <c r="E47" s="104" t="str">
        <f>IF(D46="","",VLOOKUP(D46,名簿!$A$19:$B$48,2,FALSE))</f>
        <v/>
      </c>
      <c r="F47" s="167"/>
      <c r="G47" s="159"/>
      <c r="I47" s="163"/>
      <c r="J47" s="172"/>
      <c r="K47" s="60" t="str">
        <f>IF(J46="","",VLOOKUP(J46,名簿!$A$19:$B$48,2,FALSE))</f>
        <v/>
      </c>
      <c r="L47" s="167"/>
      <c r="M47" s="159"/>
      <c r="N47" s="20" t="str">
        <f>IF(J46="","",VLOOKUP(J46,名簿!$A$19:$F$48,6,FALSE))</f>
        <v/>
      </c>
    </row>
    <row r="48" spans="1:19" ht="8.25" customHeight="1">
      <c r="C48" s="161">
        <v>11</v>
      </c>
      <c r="D48" s="173"/>
      <c r="E48" s="103" t="str">
        <f>IF(D48="","",VLOOKUP(D48,名簿!$A$19:$C$48,3,FALSE))</f>
        <v/>
      </c>
      <c r="F48" s="177" t="str">
        <f>IF(D48="","",VLOOKUP(D48,名簿!$A$19:$D$48,4,FALSE))</f>
        <v/>
      </c>
      <c r="G48" s="156" t="str">
        <f>IF(E49="","",VLOOKUP(D48,名簿!$A$19:$E$48,5,FALSE))</f>
        <v/>
      </c>
      <c r="I48" s="161">
        <v>6</v>
      </c>
      <c r="J48" s="173"/>
      <c r="K48" s="107" t="str">
        <f>IF(J48="","",VLOOKUP(J48,名簿!$A$19:$C$48,3,FALSE))</f>
        <v/>
      </c>
      <c r="L48" s="168" t="str">
        <f>IF(J48="","",VLOOKUP(J48,名簿!$A$19:$D$48,4,FALSE))</f>
        <v/>
      </c>
      <c r="M48" s="165" t="str">
        <f>IF(J48="","",VLOOKUP(J48,名簿!$A$19:$E$48,5,FALSE))</f>
        <v/>
      </c>
      <c r="N48" s="20"/>
    </row>
    <row r="49" spans="1:14" ht="15" customHeight="1">
      <c r="A49" s="8" t="s">
        <v>107</v>
      </c>
      <c r="B49" s="8" t="str">
        <f>IF(名簿!B38="","",名簿!B38)</f>
        <v/>
      </c>
      <c r="C49" s="178"/>
      <c r="D49" s="174"/>
      <c r="E49" s="102" t="str">
        <f>IF(D48="","",VLOOKUP(D48,名簿!$A$19:$B$48,2,FALSE))</f>
        <v/>
      </c>
      <c r="F49" s="169"/>
      <c r="G49" s="157"/>
      <c r="I49" s="162"/>
      <c r="J49" s="175"/>
      <c r="K49" s="61" t="str">
        <f>IF(J48="","",VLOOKUP(J48,名簿!$A$19:$B$48,2,FALSE))</f>
        <v/>
      </c>
      <c r="L49" s="169"/>
      <c r="M49" s="157"/>
      <c r="N49" s="20" t="str">
        <f>IF(J48="","",VLOOKUP(J48,名簿!$A$19:$F$48,6,FALSE))</f>
        <v/>
      </c>
    </row>
    <row r="50" spans="1:14" ht="8.25" customHeight="1">
      <c r="C50" s="179">
        <v>12</v>
      </c>
      <c r="D50" s="171"/>
      <c r="E50" s="103" t="str">
        <f>IF(D50="","",VLOOKUP(D50,名簿!$A$19:$C$48,3,FALSE))</f>
        <v/>
      </c>
      <c r="F50" s="166" t="str">
        <f>IF(D50="","",VLOOKUP(D50,名簿!$A$19:$D$48,4,FALSE))</f>
        <v/>
      </c>
      <c r="G50" s="158" t="str">
        <f>IF(E51="","",VLOOKUP(D50,名簿!$A$19:$E$48,5,FALSE))</f>
        <v/>
      </c>
      <c r="I50" s="162"/>
      <c r="J50" s="171"/>
      <c r="K50" s="106" t="str">
        <f>IF(J50="","",VLOOKUP(J50,名簿!$A$19:$C$48,3,FALSE))</f>
        <v/>
      </c>
      <c r="L50" s="166" t="str">
        <f>IF(J50="","",VLOOKUP(J50,名簿!$A$19:$D$48,4,FALSE))</f>
        <v/>
      </c>
      <c r="M50" s="158" t="str">
        <f>IF(J50="","",VLOOKUP(J50,名簿!$A$19:$E$48,5,FALSE))</f>
        <v/>
      </c>
      <c r="N50" s="20"/>
    </row>
    <row r="51" spans="1:14" ht="15" customHeight="1">
      <c r="A51" s="8" t="s">
        <v>108</v>
      </c>
      <c r="B51" s="8" t="str">
        <f>IF(名簿!B39="","",名簿!B39)</f>
        <v/>
      </c>
      <c r="C51" s="178"/>
      <c r="D51" s="174"/>
      <c r="E51" s="102" t="str">
        <f>IF(D50="","",VLOOKUP(D50,名簿!$A$19:$B$48,2,FALSE))</f>
        <v/>
      </c>
      <c r="F51" s="169"/>
      <c r="G51" s="157"/>
      <c r="I51" s="163"/>
      <c r="J51" s="172"/>
      <c r="K51" s="60" t="str">
        <f>IF(J50="","",VLOOKUP(J50,名簿!$A$19:$B$48,2,FALSE))</f>
        <v/>
      </c>
      <c r="L51" s="167"/>
      <c r="M51" s="159"/>
      <c r="N51" s="20" t="str">
        <f>IF(J50="","",VLOOKUP(J50,名簿!$A$19:$F$48,6,FALSE))</f>
        <v/>
      </c>
    </row>
    <row r="52" spans="1:14" ht="8.25" customHeight="1">
      <c r="C52" s="179">
        <v>13</v>
      </c>
      <c r="D52" s="171"/>
      <c r="E52" s="103" t="str">
        <f>IF(D52="","",VLOOKUP(D52,名簿!$A$19:$C$48,3,FALSE))</f>
        <v/>
      </c>
      <c r="F52" s="166" t="str">
        <f>IF(D52="","",VLOOKUP(D52,名簿!$A$19:$D$48,4,FALSE))</f>
        <v/>
      </c>
      <c r="G52" s="158" t="str">
        <f>IF(E53="","",VLOOKUP(D52,名簿!$A$19:$E$48,5,FALSE))</f>
        <v/>
      </c>
      <c r="I52" s="161">
        <v>7</v>
      </c>
      <c r="J52" s="173"/>
      <c r="K52" s="107" t="str">
        <f>IF(J52="","",VLOOKUP(J52,名簿!$A$19:$C$48,3,FALSE))</f>
        <v/>
      </c>
      <c r="L52" s="168" t="str">
        <f>IF(J52="","",VLOOKUP(J52,名簿!$A$19:$D$48,4,FALSE))</f>
        <v/>
      </c>
      <c r="M52" s="165" t="str">
        <f>IF(J52="","",VLOOKUP(J52,名簿!$A$19:$E$48,5,FALSE))</f>
        <v/>
      </c>
      <c r="N52" s="20"/>
    </row>
    <row r="53" spans="1:14" ht="15" customHeight="1">
      <c r="A53" s="8" t="s">
        <v>109</v>
      </c>
      <c r="B53" s="8" t="str">
        <f>IF(名簿!B40="","",名簿!B40)</f>
        <v/>
      </c>
      <c r="C53" s="178"/>
      <c r="D53" s="174"/>
      <c r="E53" s="102" t="str">
        <f>IF(D52="","",VLOOKUP(D52,名簿!$A$19:$B$48,2,FALSE))</f>
        <v/>
      </c>
      <c r="F53" s="169"/>
      <c r="G53" s="157"/>
      <c r="I53" s="162"/>
      <c r="J53" s="175"/>
      <c r="K53" s="61" t="str">
        <f>IF(J52="","",VLOOKUP(J52,名簿!$A$19:$B$48,2,FALSE))</f>
        <v/>
      </c>
      <c r="L53" s="169"/>
      <c r="M53" s="157"/>
      <c r="N53" s="20" t="str">
        <f>IF(J52="","",VLOOKUP(J52,名簿!$A$19:$F$48,6,FALSE))</f>
        <v/>
      </c>
    </row>
    <row r="54" spans="1:14" ht="8.25" customHeight="1">
      <c r="C54" s="179">
        <v>14</v>
      </c>
      <c r="D54" s="171"/>
      <c r="E54" s="103" t="str">
        <f>IF(D54="","",VLOOKUP(D54,名簿!$A$19:$C$48,3,FALSE))</f>
        <v/>
      </c>
      <c r="F54" s="166" t="str">
        <f>IF(D54="","",VLOOKUP(D54,名簿!$A$19:$D$48,4,FALSE))</f>
        <v/>
      </c>
      <c r="G54" s="158" t="str">
        <f>IF(E55="","",VLOOKUP(D54,名簿!$A$19:$E$48,5,FALSE))</f>
        <v/>
      </c>
      <c r="I54" s="162"/>
      <c r="J54" s="171"/>
      <c r="K54" s="106" t="str">
        <f>IF(J54="","",VLOOKUP(J54,名簿!$A$19:$C$48,3,FALSE))</f>
        <v/>
      </c>
      <c r="L54" s="166" t="str">
        <f>IF(J54="","",VLOOKUP(J54,名簿!$A$19:$D$48,4,FALSE))</f>
        <v/>
      </c>
      <c r="M54" s="158" t="str">
        <f>IF(J54="","",VLOOKUP(J54,名簿!$A$19:$E$48,5,FALSE))</f>
        <v/>
      </c>
      <c r="N54" s="20"/>
    </row>
    <row r="55" spans="1:14" ht="15" customHeight="1">
      <c r="A55" s="8" t="s">
        <v>110</v>
      </c>
      <c r="B55" s="8" t="str">
        <f>IF(名簿!B41="","",名簿!B41)</f>
        <v/>
      </c>
      <c r="C55" s="178"/>
      <c r="D55" s="174"/>
      <c r="E55" s="102" t="str">
        <f>IF(D54="","",VLOOKUP(D54,名簿!$A$19:$B$48,2,FALSE))</f>
        <v/>
      </c>
      <c r="F55" s="169"/>
      <c r="G55" s="157"/>
      <c r="I55" s="163"/>
      <c r="J55" s="172"/>
      <c r="K55" s="60" t="str">
        <f>IF(J54="","",VLOOKUP(J54,名簿!$A$19:$B$48,2,FALSE))</f>
        <v/>
      </c>
      <c r="L55" s="167"/>
      <c r="M55" s="159"/>
      <c r="N55" s="20" t="str">
        <f>IF(J54="","",VLOOKUP(J54,名簿!$A$19:$F$48,6,FALSE))</f>
        <v/>
      </c>
    </row>
    <row r="56" spans="1:14" ht="8.25" customHeight="1">
      <c r="C56" s="179">
        <v>15</v>
      </c>
      <c r="D56" s="171"/>
      <c r="E56" s="103" t="str">
        <f>IF(D56="","",VLOOKUP(D56,名簿!$A$19:$C$48,3,FALSE))</f>
        <v/>
      </c>
      <c r="F56" s="166" t="str">
        <f>IF(D56="","",VLOOKUP(D56,名簿!$A$19:$D$48,4,FALSE))</f>
        <v/>
      </c>
      <c r="G56" s="158" t="str">
        <f>IF(E57="","",VLOOKUP(D56,名簿!$A$19:$E$48,5,FALSE))</f>
        <v/>
      </c>
      <c r="I56" s="161">
        <v>8</v>
      </c>
      <c r="J56" s="173"/>
      <c r="K56" s="107" t="str">
        <f>IF(J56="","",VLOOKUP(J56,名簿!$A$19:$C$48,3,FALSE))</f>
        <v/>
      </c>
      <c r="L56" s="168" t="str">
        <f>IF(J56="","",VLOOKUP(J56,名簿!$A$19:$D$48,4,FALSE))</f>
        <v/>
      </c>
      <c r="M56" s="165" t="str">
        <f>IF(J56="","",VLOOKUP(J56,名簿!$A$19:$E$48,5,FALSE))</f>
        <v/>
      </c>
      <c r="N56" s="20"/>
    </row>
    <row r="57" spans="1:14" ht="15" customHeight="1">
      <c r="A57" s="8" t="s">
        <v>111</v>
      </c>
      <c r="B57" s="8" t="str">
        <f>IF(名簿!B42="","",名簿!B42)</f>
        <v/>
      </c>
      <c r="C57" s="163"/>
      <c r="D57" s="172"/>
      <c r="E57" s="104" t="str">
        <f>IF(D56="","",VLOOKUP(D56,名簿!$A$19:$B$48,2,FALSE))</f>
        <v/>
      </c>
      <c r="F57" s="167"/>
      <c r="G57" s="159"/>
      <c r="I57" s="162"/>
      <c r="J57" s="175"/>
      <c r="K57" s="61" t="str">
        <f>IF(J56="","",VLOOKUP(J56,名簿!$A$19:$B$48,2,FALSE))</f>
        <v/>
      </c>
      <c r="L57" s="169"/>
      <c r="M57" s="157"/>
      <c r="N57" s="20" t="str">
        <f>IF(J56="","",VLOOKUP(J56,名簿!$A$19:$F$48,6,FALSE))</f>
        <v/>
      </c>
    </row>
    <row r="58" spans="1:14" ht="8.25" customHeight="1">
      <c r="C58" s="161">
        <v>16</v>
      </c>
      <c r="D58" s="173"/>
      <c r="E58" s="103" t="str">
        <f>IF(D58="","",VLOOKUP(D58,名簿!$A$19:$C$48,3,FALSE))</f>
        <v/>
      </c>
      <c r="F58" s="177" t="str">
        <f>IF(D58="","",VLOOKUP(D58,名簿!$A$19:$D$48,4,FALSE))</f>
        <v/>
      </c>
      <c r="G58" s="156" t="str">
        <f>IF(E59="","",VLOOKUP(D58,名簿!$A$19:$E$48,5,FALSE))</f>
        <v/>
      </c>
      <c r="I58" s="162"/>
      <c r="J58" s="171"/>
      <c r="K58" s="106" t="str">
        <f>IF(J58="","",VLOOKUP(J58,名簿!$A$19:$C$48,3,FALSE))</f>
        <v/>
      </c>
      <c r="L58" s="166" t="str">
        <f>IF(J58="","",VLOOKUP(J58,名簿!$A$19:$D$48,4,FALSE))</f>
        <v/>
      </c>
      <c r="M58" s="158" t="str">
        <f>IF(J58="","",VLOOKUP(J58,名簿!$A$19:$E$48,5,FALSE))</f>
        <v/>
      </c>
    </row>
    <row r="59" spans="1:14" ht="15" customHeight="1">
      <c r="A59" s="8" t="s">
        <v>112</v>
      </c>
      <c r="B59" s="8" t="str">
        <f>IF(名簿!B43="","",名簿!B43)</f>
        <v/>
      </c>
      <c r="C59" s="178"/>
      <c r="D59" s="174"/>
      <c r="E59" s="102" t="str">
        <f>IF(D58="","",VLOOKUP(D58,名簿!$A$19:$B$48,2,FALSE))</f>
        <v/>
      </c>
      <c r="F59" s="169"/>
      <c r="G59" s="157"/>
      <c r="I59" s="163"/>
      <c r="J59" s="172"/>
      <c r="K59" s="60" t="str">
        <f>IF(J58="","",VLOOKUP(J58,名簿!$A$19:$B$48,2,FALSE))</f>
        <v/>
      </c>
      <c r="L59" s="167"/>
      <c r="M59" s="159"/>
      <c r="N59" s="20" t="str">
        <f>IF(J58="","",VLOOKUP(J58,名簿!$A$19:$F$48,6,FALSE))</f>
        <v/>
      </c>
    </row>
    <row r="60" spans="1:14" ht="8.25" customHeight="1">
      <c r="C60" s="179">
        <v>17</v>
      </c>
      <c r="D60" s="171"/>
      <c r="E60" s="103" t="str">
        <f>IF(D60="","",VLOOKUP(D60,名簿!$A$19:$C$48,3,FALSE))</f>
        <v/>
      </c>
      <c r="F60" s="166" t="str">
        <f>IF(D60="","",VLOOKUP(D60,名簿!$A$19:$D$48,4,FALSE))</f>
        <v/>
      </c>
      <c r="G60" s="158" t="str">
        <f>IF(E61="","",VLOOKUP(D60,名簿!$A$19:$E$48,5,FALSE))</f>
        <v/>
      </c>
      <c r="I60" s="161">
        <v>9</v>
      </c>
      <c r="J60" s="173"/>
      <c r="K60" s="107" t="str">
        <f>IF(J60="","",VLOOKUP(J60,名簿!$A$19:$C$48,3,FALSE))</f>
        <v/>
      </c>
      <c r="L60" s="168" t="str">
        <f>IF(J60="","",VLOOKUP(J60,名簿!$A$19:$D$48,4,FALSE))</f>
        <v/>
      </c>
      <c r="M60" s="165" t="str">
        <f>IF(J60="","",VLOOKUP(J60,名簿!$A$19:$E$48,5,FALSE))</f>
        <v/>
      </c>
      <c r="N60" s="20"/>
    </row>
    <row r="61" spans="1:14" ht="15" customHeight="1">
      <c r="A61" s="8" t="s">
        <v>113</v>
      </c>
      <c r="B61" s="8" t="str">
        <f>IF(名簿!B44="","",名簿!B44)</f>
        <v/>
      </c>
      <c r="C61" s="178"/>
      <c r="D61" s="174"/>
      <c r="E61" s="102" t="str">
        <f>IF(D60="","",VLOOKUP(D60,名簿!$A$19:$B$48,2,FALSE))</f>
        <v/>
      </c>
      <c r="F61" s="169"/>
      <c r="G61" s="157"/>
      <c r="I61" s="162"/>
      <c r="J61" s="174"/>
      <c r="K61" s="61" t="str">
        <f>IF(J60="","",VLOOKUP(J60,名簿!$A$19:$B$48,2,FALSE))</f>
        <v/>
      </c>
      <c r="L61" s="169"/>
      <c r="M61" s="157"/>
      <c r="N61" s="20" t="str">
        <f>IF(J60="","",VLOOKUP(J60,名簿!$A$19:$F$48,6,FALSE))</f>
        <v/>
      </c>
    </row>
    <row r="62" spans="1:14" ht="8.25" customHeight="1">
      <c r="C62" s="179">
        <v>18</v>
      </c>
      <c r="D62" s="171"/>
      <c r="E62" s="103" t="str">
        <f>IF(D62="","",VLOOKUP(D62,名簿!$A$19:$C$48,3,FALSE))</f>
        <v/>
      </c>
      <c r="F62" s="166" t="str">
        <f>IF(D62="","",VLOOKUP(D62,名簿!$A$19:$D$48,4,FALSE))</f>
        <v/>
      </c>
      <c r="G62" s="158" t="str">
        <f>IF(E63="","",VLOOKUP(D62,名簿!$A$19:$E$48,5,FALSE))</f>
        <v/>
      </c>
      <c r="I62" s="162"/>
      <c r="J62" s="175"/>
      <c r="K62" s="106" t="str">
        <f>IF(J62="","",VLOOKUP(J62,名簿!$A$19:$C$48,3,FALSE))</f>
        <v/>
      </c>
      <c r="L62" s="166" t="str">
        <f>IF(J62="","",VLOOKUP(J62,名簿!$A$19:$D$48,4,FALSE))</f>
        <v/>
      </c>
      <c r="M62" s="158" t="str">
        <f>IF(J62="","",VLOOKUP(J62,名簿!$A$19:$E$48,5,FALSE))</f>
        <v/>
      </c>
      <c r="N62" s="20"/>
    </row>
    <row r="63" spans="1:14" ht="15" customHeight="1">
      <c r="A63" s="8" t="s">
        <v>114</v>
      </c>
      <c r="B63" s="8" t="str">
        <f>IF(名簿!B45="","",名簿!B45)</f>
        <v/>
      </c>
      <c r="C63" s="178"/>
      <c r="D63" s="174"/>
      <c r="E63" s="102" t="str">
        <f>IF(D62="","",VLOOKUP(D62,名簿!$A$19:$B$48,2,FALSE))</f>
        <v/>
      </c>
      <c r="F63" s="169"/>
      <c r="G63" s="157"/>
      <c r="I63" s="163"/>
      <c r="J63" s="172"/>
      <c r="K63" s="60" t="str">
        <f>IF(J62="","",VLOOKUP(J62,名簿!$A$19:$B$48,2,FALSE))</f>
        <v/>
      </c>
      <c r="L63" s="167"/>
      <c r="M63" s="159"/>
      <c r="N63" s="20" t="str">
        <f>IF(J62="","",VLOOKUP(J62,名簿!$A$19:$F$48,6,FALSE))</f>
        <v/>
      </c>
    </row>
    <row r="64" spans="1:14" ht="8.25" customHeight="1">
      <c r="C64" s="179">
        <v>19</v>
      </c>
      <c r="D64" s="171"/>
      <c r="E64" s="103" t="str">
        <f>IF(D64="","",VLOOKUP(D64,名簿!$A$19:$C$48,3,FALSE))</f>
        <v/>
      </c>
      <c r="F64" s="166" t="str">
        <f>IF(D64="","",VLOOKUP(D64,名簿!$A$19:$D$48,4,FALSE))</f>
        <v/>
      </c>
      <c r="G64" s="158" t="str">
        <f>IF(E65="","",VLOOKUP(D64,名簿!$A$19:$E$48,5,FALSE))</f>
        <v/>
      </c>
      <c r="I64" s="161">
        <v>10</v>
      </c>
      <c r="J64" s="173"/>
      <c r="K64" s="107" t="str">
        <f>IF(J64="","",VLOOKUP(J64,名簿!$A$19:$C$48,3,FALSE))</f>
        <v/>
      </c>
      <c r="L64" s="168" t="str">
        <f>IF(J64="","",VLOOKUP(J64,名簿!$A$19:$D$48,4,FALSE))</f>
        <v/>
      </c>
      <c r="M64" s="165" t="str">
        <f>IF(J64="","",VLOOKUP(J64,名簿!$A$19:$E$48,5,FALSE))</f>
        <v/>
      </c>
      <c r="N64" s="20"/>
    </row>
    <row r="65" spans="1:14" ht="15" customHeight="1">
      <c r="A65" s="8" t="s">
        <v>115</v>
      </c>
      <c r="B65" s="8" t="str">
        <f>IF(名簿!B46="","",名簿!B46)</f>
        <v/>
      </c>
      <c r="C65" s="178"/>
      <c r="D65" s="174"/>
      <c r="E65" s="102" t="str">
        <f>IF(D64="","",VLOOKUP(D64,名簿!$A$19:$B$48,2,FALSE))</f>
        <v/>
      </c>
      <c r="F65" s="169"/>
      <c r="G65" s="157"/>
      <c r="I65" s="162"/>
      <c r="J65" s="175"/>
      <c r="K65" s="61" t="str">
        <f>IF(J64="","",VLOOKUP(J64,名簿!$A$19:$B$48,2,FALSE))</f>
        <v/>
      </c>
      <c r="L65" s="169"/>
      <c r="M65" s="157"/>
      <c r="N65" s="20" t="str">
        <f>IF(J64="","",VLOOKUP(J64,名簿!$A$19:$F$48,6,FALSE))</f>
        <v/>
      </c>
    </row>
    <row r="66" spans="1:14" ht="8.25" customHeight="1">
      <c r="C66" s="179">
        <v>20</v>
      </c>
      <c r="D66" s="171"/>
      <c r="E66" s="103" t="str">
        <f>IF(D66="","",VLOOKUP(D66,名簿!$A$19:$C$48,3,FALSE))</f>
        <v/>
      </c>
      <c r="F66" s="166" t="str">
        <f>IF(D66="","",VLOOKUP(D66,名簿!$A$19:$D$48,4,FALSE))</f>
        <v/>
      </c>
      <c r="G66" s="158" t="str">
        <f>IF(E67="","",VLOOKUP(D66,名簿!$A$19:$E$48,5,FALSE))</f>
        <v/>
      </c>
      <c r="I66" s="162"/>
      <c r="J66" s="171"/>
      <c r="K66" s="106" t="str">
        <f>IF(J66="","",VLOOKUP(J66,名簿!$A$19:$C$48,3,FALSE))</f>
        <v/>
      </c>
      <c r="L66" s="166" t="str">
        <f>IF(J66="","",VLOOKUP(J66,名簿!$A$19:$D$48,4,FALSE))</f>
        <v/>
      </c>
      <c r="M66" s="158" t="str">
        <f>IF(J66="","",VLOOKUP(J66,名簿!$A$19:$E$48,5,FALSE))</f>
        <v/>
      </c>
      <c r="N66" s="20"/>
    </row>
    <row r="67" spans="1:14" ht="15" customHeight="1">
      <c r="A67" s="8" t="s">
        <v>116</v>
      </c>
      <c r="B67" s="8" t="str">
        <f>IF(名簿!B47="","",名簿!B47)</f>
        <v/>
      </c>
      <c r="C67" s="163"/>
      <c r="D67" s="172"/>
      <c r="E67" s="104" t="str">
        <f>IF(D66="","",VLOOKUP(D66,名簿!$A$19:$B$48,2,FALSE))</f>
        <v/>
      </c>
      <c r="F67" s="167"/>
      <c r="G67" s="159"/>
      <c r="H67" s="120"/>
      <c r="I67" s="163"/>
      <c r="J67" s="172"/>
      <c r="K67" s="60" t="str">
        <f>IF(J66="","",VLOOKUP(J66,名簿!$A$19:$B$48,2,FALSE))</f>
        <v/>
      </c>
      <c r="L67" s="167"/>
      <c r="M67" s="159"/>
      <c r="N67" s="20" t="str">
        <f>IF(J66="","",VLOOKUP(J66,名簿!$A$19:$F$48,6,FALSE))</f>
        <v/>
      </c>
    </row>
    <row r="69" spans="1:14">
      <c r="A69" s="8" t="s">
        <v>130</v>
      </c>
      <c r="B69" s="8" t="str">
        <f>IF(名簿!B48="","",名簿!B48)</f>
        <v/>
      </c>
    </row>
  </sheetData>
  <sheetProtection algorithmName="SHA-512" hashValue="908NRsFIoiInu0PdjEoR1NaGm2mnt8l2e24G/wiJlzn3LiYRT0PJBQYPFYh1fLqKJakhloqJhaB2XromSvc2+w==" saltValue="V9fAFZpdt/3DPfsvLhSvyQ==" spinCount="100000" sheet="1" selectLockedCells="1"/>
  <mergeCells count="181">
    <mergeCell ref="L64:L65"/>
    <mergeCell ref="M64:M65"/>
    <mergeCell ref="C66:C67"/>
    <mergeCell ref="D66:D67"/>
    <mergeCell ref="F66:F67"/>
    <mergeCell ref="G66:G67"/>
    <mergeCell ref="J66:J67"/>
    <mergeCell ref="L66:L67"/>
    <mergeCell ref="M66:M67"/>
    <mergeCell ref="C64:C65"/>
    <mergeCell ref="D64:D65"/>
    <mergeCell ref="F64:F65"/>
    <mergeCell ref="G64:G65"/>
    <mergeCell ref="I64:I67"/>
    <mergeCell ref="J64:J65"/>
    <mergeCell ref="L60:L61"/>
    <mergeCell ref="M60:M61"/>
    <mergeCell ref="C62:C63"/>
    <mergeCell ref="D62:D63"/>
    <mergeCell ref="F62:F63"/>
    <mergeCell ref="G62:G63"/>
    <mergeCell ref="J62:J63"/>
    <mergeCell ref="L62:L63"/>
    <mergeCell ref="M62:M63"/>
    <mergeCell ref="C60:C61"/>
    <mergeCell ref="D60:D61"/>
    <mergeCell ref="F60:F61"/>
    <mergeCell ref="G60:G61"/>
    <mergeCell ref="I60:I63"/>
    <mergeCell ref="J60:J61"/>
    <mergeCell ref="L56:L57"/>
    <mergeCell ref="M56:M57"/>
    <mergeCell ref="C58:C59"/>
    <mergeCell ref="D58:D59"/>
    <mergeCell ref="F58:F59"/>
    <mergeCell ref="G58:G59"/>
    <mergeCell ref="J58:J59"/>
    <mergeCell ref="L58:L59"/>
    <mergeCell ref="M58:M59"/>
    <mergeCell ref="C56:C57"/>
    <mergeCell ref="D56:D57"/>
    <mergeCell ref="F56:F57"/>
    <mergeCell ref="G56:G57"/>
    <mergeCell ref="I56:I59"/>
    <mergeCell ref="J56:J57"/>
    <mergeCell ref="L52:L53"/>
    <mergeCell ref="M52:M53"/>
    <mergeCell ref="C54:C55"/>
    <mergeCell ref="D54:D55"/>
    <mergeCell ref="F54:F55"/>
    <mergeCell ref="G54:G55"/>
    <mergeCell ref="J54:J55"/>
    <mergeCell ref="L54:L55"/>
    <mergeCell ref="M54:M55"/>
    <mergeCell ref="C52:C53"/>
    <mergeCell ref="D52:D53"/>
    <mergeCell ref="F52:F53"/>
    <mergeCell ref="G52:G53"/>
    <mergeCell ref="I52:I55"/>
    <mergeCell ref="J52:J53"/>
    <mergeCell ref="L48:L49"/>
    <mergeCell ref="M48:M49"/>
    <mergeCell ref="C50:C51"/>
    <mergeCell ref="D50:D51"/>
    <mergeCell ref="F50:F51"/>
    <mergeCell ref="G50:G51"/>
    <mergeCell ref="J50:J51"/>
    <mergeCell ref="L50:L51"/>
    <mergeCell ref="M50:M51"/>
    <mergeCell ref="C48:C49"/>
    <mergeCell ref="D48:D49"/>
    <mergeCell ref="F48:F49"/>
    <mergeCell ref="G48:G49"/>
    <mergeCell ref="I48:I51"/>
    <mergeCell ref="J48:J49"/>
    <mergeCell ref="L44:L45"/>
    <mergeCell ref="M44:M45"/>
    <mergeCell ref="C46:C47"/>
    <mergeCell ref="D46:D47"/>
    <mergeCell ref="F46:F47"/>
    <mergeCell ref="G46:G47"/>
    <mergeCell ref="J46:J47"/>
    <mergeCell ref="L46:L47"/>
    <mergeCell ref="M46:M47"/>
    <mergeCell ref="C44:C45"/>
    <mergeCell ref="D44:D45"/>
    <mergeCell ref="F44:F45"/>
    <mergeCell ref="G44:G45"/>
    <mergeCell ref="I44:I47"/>
    <mergeCell ref="J44:J45"/>
    <mergeCell ref="L40:L41"/>
    <mergeCell ref="M40:M41"/>
    <mergeCell ref="C42:C43"/>
    <mergeCell ref="D42:D43"/>
    <mergeCell ref="F42:F43"/>
    <mergeCell ref="G42:G43"/>
    <mergeCell ref="J42:J43"/>
    <mergeCell ref="L42:L43"/>
    <mergeCell ref="M42:M43"/>
    <mergeCell ref="C40:C41"/>
    <mergeCell ref="D40:D41"/>
    <mergeCell ref="F40:F41"/>
    <mergeCell ref="G40:G41"/>
    <mergeCell ref="I40:I43"/>
    <mergeCell ref="J40:J41"/>
    <mergeCell ref="L36:L37"/>
    <mergeCell ref="M36:M37"/>
    <mergeCell ref="C38:C39"/>
    <mergeCell ref="D38:D39"/>
    <mergeCell ref="F38:F39"/>
    <mergeCell ref="G38:G39"/>
    <mergeCell ref="J38:J39"/>
    <mergeCell ref="L38:L39"/>
    <mergeCell ref="M38:M39"/>
    <mergeCell ref="C36:C37"/>
    <mergeCell ref="D36:D37"/>
    <mergeCell ref="F36:F37"/>
    <mergeCell ref="G36:G37"/>
    <mergeCell ref="I36:I39"/>
    <mergeCell ref="J36:J37"/>
    <mergeCell ref="L32:L33"/>
    <mergeCell ref="M32:M33"/>
    <mergeCell ref="C34:C35"/>
    <mergeCell ref="D34:D35"/>
    <mergeCell ref="F34:F35"/>
    <mergeCell ref="G34:G35"/>
    <mergeCell ref="J34:J35"/>
    <mergeCell ref="L34:L35"/>
    <mergeCell ref="M34:M35"/>
    <mergeCell ref="C32:C33"/>
    <mergeCell ref="D32:D33"/>
    <mergeCell ref="F32:F33"/>
    <mergeCell ref="G32:G33"/>
    <mergeCell ref="I32:I35"/>
    <mergeCell ref="J32:J33"/>
    <mergeCell ref="L28:L29"/>
    <mergeCell ref="M28:M29"/>
    <mergeCell ref="C30:C31"/>
    <mergeCell ref="D30:D31"/>
    <mergeCell ref="F30:F31"/>
    <mergeCell ref="G30:G31"/>
    <mergeCell ref="J30:J31"/>
    <mergeCell ref="L30:L31"/>
    <mergeCell ref="M30:M31"/>
    <mergeCell ref="C28:C29"/>
    <mergeCell ref="D28:D29"/>
    <mergeCell ref="F28:F29"/>
    <mergeCell ref="G28:G29"/>
    <mergeCell ref="I28:I31"/>
    <mergeCell ref="J28:J29"/>
    <mergeCell ref="C22:C23"/>
    <mergeCell ref="D22:D23"/>
    <mergeCell ref="F22:F23"/>
    <mergeCell ref="G22:G23"/>
    <mergeCell ref="C16:C17"/>
    <mergeCell ref="D16:D17"/>
    <mergeCell ref="F16:F17"/>
    <mergeCell ref="G16:G17"/>
    <mergeCell ref="C18:C19"/>
    <mergeCell ref="D18:D19"/>
    <mergeCell ref="F18:F19"/>
    <mergeCell ref="G18:G19"/>
    <mergeCell ref="C14:C15"/>
    <mergeCell ref="D14:D15"/>
    <mergeCell ref="F14:F15"/>
    <mergeCell ref="G14:G15"/>
    <mergeCell ref="D3:H3"/>
    <mergeCell ref="C20:C21"/>
    <mergeCell ref="D20:D21"/>
    <mergeCell ref="F20:F21"/>
    <mergeCell ref="G20:G21"/>
    <mergeCell ref="J3:K3"/>
    <mergeCell ref="K8:K9"/>
    <mergeCell ref="C10:C11"/>
    <mergeCell ref="D10:D11"/>
    <mergeCell ref="F10:F11"/>
    <mergeCell ref="G10:G11"/>
    <mergeCell ref="C12:C13"/>
    <mergeCell ref="D12:D13"/>
    <mergeCell ref="F12:F13"/>
    <mergeCell ref="G12:G13"/>
  </mergeCells>
  <phoneticPr fontId="2"/>
  <conditionalFormatting sqref="D5 J5:J6 D12 D10 D14 D16 D18 D20 D22 D30 D28 D32 D34 D36 D38 D40 D42 D44 D46 D48 D50 D52 D54 D56 D58 D60 D62 D64 D66 J30 J28 J32 J34 J36 J38 J40 J42 J44 J46 J48 J50 J52 J54 J56 J58 J60 J62 J64 J66">
    <cfRule type="cellIs" dxfId="9" priority="1" operator="equal">
      <formula>0</formula>
    </cfRule>
  </conditionalFormatting>
  <printOptions horizontalCentered="1" verticalCentered="1"/>
  <pageMargins left="0.59055118110236227" right="0.59055118110236227" top="0.59055118110236227" bottom="0.59055118110236227" header="0" footer="0"/>
  <pageSetup paperSize="9" scale="95" fitToWidth="0" fitToHeight="0"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58DBD-005C-4BD8-83A7-94188D8481B3}">
  <dimension ref="A1:S70"/>
  <sheetViews>
    <sheetView view="pageBreakPreview" zoomScaleNormal="100" zoomScaleSheetLayoutView="100" workbookViewId="0">
      <selection activeCell="D29" sqref="D29:D30"/>
    </sheetView>
  </sheetViews>
  <sheetFormatPr defaultColWidth="9" defaultRowHeight="13.5"/>
  <cols>
    <col min="1" max="1" width="4.375" style="8" bestFit="1" customWidth="1"/>
    <col min="2" max="2" width="6.375" style="8" customWidth="1"/>
    <col min="3" max="3" width="5.625" style="8" customWidth="1"/>
    <col min="4" max="4" width="5.875" style="8" customWidth="1"/>
    <col min="5" max="5" width="14.625" style="8" customWidth="1"/>
    <col min="6" max="6" width="10.125" style="8" customWidth="1"/>
    <col min="7" max="7" width="4.875" style="8" customWidth="1"/>
    <col min="8" max="8" width="3.125" style="8" customWidth="1"/>
    <col min="9" max="9" width="5.625" style="8" customWidth="1"/>
    <col min="10" max="10" width="5.875" style="8" customWidth="1"/>
    <col min="11" max="11" width="14.625" style="8" customWidth="1"/>
    <col min="12" max="12" width="9.875" style="8" bestFit="1" customWidth="1"/>
    <col min="13" max="13" width="4.5" style="8" customWidth="1"/>
    <col min="14" max="14" width="7.125" style="8" bestFit="1" customWidth="1"/>
    <col min="15" max="15" width="3.75" style="8" customWidth="1"/>
    <col min="16" max="16384" width="9" style="8"/>
  </cols>
  <sheetData>
    <row r="1" spans="1:14">
      <c r="C1" s="108" t="s">
        <v>122</v>
      </c>
    </row>
    <row r="2" spans="1:14" ht="14.25">
      <c r="C2" s="30" t="s">
        <v>124</v>
      </c>
      <c r="K2" s="10"/>
      <c r="L2" s="8">
        <f>名簿!E3</f>
        <v>0</v>
      </c>
      <c r="N2" s="108"/>
    </row>
    <row r="3" spans="1:14">
      <c r="K3" s="122" t="str">
        <f>総体!K2</f>
        <v>令和  ７年　月　日</v>
      </c>
    </row>
    <row r="4" spans="1:14" ht="27.75" customHeight="1">
      <c r="C4" s="13" t="s">
        <v>0</v>
      </c>
      <c r="D4" s="187">
        <f>名簿!B3</f>
        <v>0</v>
      </c>
      <c r="E4" s="187"/>
      <c r="F4" s="187"/>
      <c r="G4" s="187"/>
      <c r="H4" s="187"/>
      <c r="I4" s="8" t="s">
        <v>44</v>
      </c>
      <c r="J4" s="184">
        <f>名簿!B5</f>
        <v>0</v>
      </c>
      <c r="K4" s="184"/>
      <c r="L4" s="11" t="s">
        <v>57</v>
      </c>
      <c r="M4" s="10"/>
      <c r="N4" s="11"/>
    </row>
    <row r="5" spans="1:14" ht="9.75" customHeight="1"/>
    <row r="6" spans="1:14">
      <c r="C6" s="8" t="s">
        <v>9</v>
      </c>
      <c r="D6" s="116" t="str">
        <f>IF(総体!D5="","",総体!D5)</f>
        <v/>
      </c>
      <c r="E6" s="12" t="str">
        <f>IF(D6="","",VLOOKUP(D6,名簿!$A$10:$B$14,2,FALSE))</f>
        <v/>
      </c>
      <c r="I6" s="8" t="s">
        <v>10</v>
      </c>
      <c r="J6" s="116" t="str">
        <f>IF(総体!J5="","",総体!J5)</f>
        <v/>
      </c>
      <c r="K6" s="12" t="str">
        <f>IF(J6="","",VLOOKUP(J6,名簿!$A$10:$B$14,2,FALSE))</f>
        <v/>
      </c>
      <c r="L6" s="11"/>
    </row>
    <row r="7" spans="1:14" ht="13.5" customHeight="1">
      <c r="D7" s="91"/>
      <c r="E7" s="92"/>
      <c r="J7" s="117" t="str">
        <f>IF(総体!J6="","",総体!J6)</f>
        <v/>
      </c>
      <c r="K7" s="94" t="str">
        <f>IF(J7="","",VLOOKUP(J7,名簿!$A$10:$B$14,2,FALSE))</f>
        <v/>
      </c>
      <c r="L7" s="11"/>
    </row>
    <row r="8" spans="1:14" ht="6.75" customHeight="1">
      <c r="D8" s="11"/>
      <c r="E8" s="8" t="str">
        <f>IF(D8="","",VLOOKUP(D8,名簿!$A$10:$B$14,2))</f>
        <v/>
      </c>
    </row>
    <row r="9" spans="1:14" ht="15" customHeight="1">
      <c r="C9" s="8" t="s">
        <v>11</v>
      </c>
      <c r="D9" s="11"/>
      <c r="E9" s="10" t="str">
        <f>総体!E8</f>
        <v>0</v>
      </c>
      <c r="F9" s="8" t="s">
        <v>24</v>
      </c>
      <c r="J9" s="13" t="s">
        <v>27</v>
      </c>
      <c r="K9" s="185">
        <f>総体!K8</f>
        <v>0</v>
      </c>
      <c r="L9" s="11"/>
      <c r="M9" s="11"/>
    </row>
    <row r="10" spans="1:14" ht="15" customHeight="1" thickBot="1">
      <c r="A10" s="8" t="s">
        <v>128</v>
      </c>
      <c r="C10" s="14"/>
      <c r="D10" s="15" t="s">
        <v>31</v>
      </c>
      <c r="E10" s="16" t="s">
        <v>1</v>
      </c>
      <c r="F10" s="15" t="s">
        <v>4</v>
      </c>
      <c r="G10" s="17" t="s">
        <v>5</v>
      </c>
      <c r="K10" s="186"/>
      <c r="L10" s="8" t="s">
        <v>24</v>
      </c>
    </row>
    <row r="11" spans="1:14" ht="8.25" customHeight="1" thickTop="1">
      <c r="C11" s="164">
        <v>1</v>
      </c>
      <c r="D11" s="197"/>
      <c r="E11" s="109"/>
      <c r="F11" s="198"/>
      <c r="G11" s="199"/>
      <c r="K11" s="95"/>
    </row>
    <row r="12" spans="1:14" ht="15" customHeight="1">
      <c r="A12" s="8" t="s">
        <v>88</v>
      </c>
      <c r="B12" s="8" t="str">
        <f>IF(名簿!B19="","",名簿!B19)</f>
        <v/>
      </c>
      <c r="C12" s="178"/>
      <c r="D12" s="194"/>
      <c r="E12" s="110"/>
      <c r="F12" s="195"/>
      <c r="G12" s="196"/>
    </row>
    <row r="13" spans="1:14" ht="8.25" customHeight="1">
      <c r="C13" s="179">
        <v>2</v>
      </c>
      <c r="D13" s="188"/>
      <c r="E13" s="111"/>
      <c r="F13" s="190"/>
      <c r="G13" s="192"/>
    </row>
    <row r="14" spans="1:14" ht="15" customHeight="1">
      <c r="A14" s="8" t="s">
        <v>89</v>
      </c>
      <c r="B14" s="8" t="str">
        <f>IF(名簿!B20="","",名簿!B20)</f>
        <v/>
      </c>
      <c r="C14" s="178"/>
      <c r="D14" s="194"/>
      <c r="E14" s="112"/>
      <c r="F14" s="195"/>
      <c r="G14" s="196"/>
    </row>
    <row r="15" spans="1:14" ht="8.25" customHeight="1">
      <c r="C15" s="179">
        <v>3</v>
      </c>
      <c r="D15" s="188"/>
      <c r="E15" s="113"/>
      <c r="F15" s="190"/>
      <c r="G15" s="192"/>
    </row>
    <row r="16" spans="1:14" ht="15" customHeight="1">
      <c r="A16" s="8" t="s">
        <v>129</v>
      </c>
      <c r="B16" s="8" t="str">
        <f>IF(名簿!B21="","",名簿!B21)</f>
        <v/>
      </c>
      <c r="C16" s="178"/>
      <c r="D16" s="194"/>
      <c r="E16" s="112"/>
      <c r="F16" s="195"/>
      <c r="G16" s="196"/>
    </row>
    <row r="17" spans="1:19" ht="8.25" customHeight="1">
      <c r="C17" s="179">
        <v>4</v>
      </c>
      <c r="D17" s="188"/>
      <c r="E17" s="113"/>
      <c r="F17" s="190"/>
      <c r="G17" s="192"/>
    </row>
    <row r="18" spans="1:19" ht="15" customHeight="1">
      <c r="A18" s="8" t="s">
        <v>91</v>
      </c>
      <c r="B18" s="8" t="str">
        <f>IF(名簿!B22="","",名簿!B22)</f>
        <v/>
      </c>
      <c r="C18" s="178"/>
      <c r="D18" s="194"/>
      <c r="E18" s="112"/>
      <c r="F18" s="195"/>
      <c r="G18" s="196"/>
    </row>
    <row r="19" spans="1:19" ht="8.25" customHeight="1">
      <c r="C19" s="179">
        <v>5</v>
      </c>
      <c r="D19" s="188"/>
      <c r="E19" s="113"/>
      <c r="F19" s="190"/>
      <c r="G19" s="192"/>
    </row>
    <row r="20" spans="1:19" ht="15" customHeight="1">
      <c r="A20" s="8" t="s">
        <v>92</v>
      </c>
      <c r="B20" s="8" t="str">
        <f>IF(名簿!B23="","",名簿!B23)</f>
        <v/>
      </c>
      <c r="C20" s="178"/>
      <c r="D20" s="194"/>
      <c r="E20" s="112"/>
      <c r="F20" s="195"/>
      <c r="G20" s="196"/>
    </row>
    <row r="21" spans="1:19" ht="8.25" customHeight="1">
      <c r="C21" s="179">
        <v>6</v>
      </c>
      <c r="D21" s="188"/>
      <c r="E21" s="113"/>
      <c r="F21" s="190"/>
      <c r="G21" s="192"/>
    </row>
    <row r="22" spans="1:19" ht="15" customHeight="1">
      <c r="A22" s="8" t="s">
        <v>93</v>
      </c>
      <c r="B22" s="8" t="str">
        <f>IF(名簿!B24="","",名簿!B24)</f>
        <v/>
      </c>
      <c r="C22" s="178"/>
      <c r="D22" s="194"/>
      <c r="E22" s="112"/>
      <c r="F22" s="195"/>
      <c r="G22" s="196"/>
    </row>
    <row r="23" spans="1:19" ht="8.25" customHeight="1">
      <c r="C23" s="179">
        <v>7</v>
      </c>
      <c r="D23" s="188"/>
      <c r="E23" s="114"/>
      <c r="F23" s="190"/>
      <c r="G23" s="192"/>
    </row>
    <row r="24" spans="1:19" ht="15" customHeight="1">
      <c r="A24" s="8" t="s">
        <v>94</v>
      </c>
      <c r="B24" s="8" t="str">
        <f>IF(名簿!B25="","",名簿!B25)</f>
        <v/>
      </c>
      <c r="C24" s="163"/>
      <c r="D24" s="189"/>
      <c r="E24" s="115"/>
      <c r="F24" s="191"/>
      <c r="G24" s="193"/>
    </row>
    <row r="25" spans="1:19" ht="5.25" customHeight="1"/>
    <row r="26" spans="1:19">
      <c r="A26" s="8" t="s">
        <v>95</v>
      </c>
      <c r="B26" s="8" t="str">
        <f>IF(名簿!B26="","",名簿!B26)</f>
        <v/>
      </c>
      <c r="C26" s="8" t="s">
        <v>21</v>
      </c>
      <c r="E26" s="10" t="s">
        <v>25</v>
      </c>
      <c r="I26" s="8" t="s">
        <v>23</v>
      </c>
      <c r="K26" s="10" t="s">
        <v>26</v>
      </c>
      <c r="P26" s="8">
        <f>D4</f>
        <v>0</v>
      </c>
      <c r="S26" s="8">
        <f>L2</f>
        <v>0</v>
      </c>
    </row>
    <row r="27" spans="1:19">
      <c r="D27" s="13" t="s">
        <v>27</v>
      </c>
      <c r="E27" s="101">
        <f>総体!E26</f>
        <v>0</v>
      </c>
      <c r="F27" s="8" t="s">
        <v>24</v>
      </c>
      <c r="J27" s="13" t="s">
        <v>27</v>
      </c>
      <c r="K27" s="101">
        <f>COUNTA(J29:J48)/2*400</f>
        <v>0</v>
      </c>
      <c r="L27" s="8" t="s">
        <v>24</v>
      </c>
      <c r="P27" s="8" t="s">
        <v>21</v>
      </c>
      <c r="S27" s="8" t="s">
        <v>23</v>
      </c>
    </row>
    <row r="28" spans="1:19" ht="15" customHeight="1" thickBot="1">
      <c r="A28" s="8" t="s">
        <v>96</v>
      </c>
      <c r="B28" s="8" t="str">
        <f>IF(名簿!B27="","",名簿!B27)</f>
        <v/>
      </c>
      <c r="C28" s="18" t="s">
        <v>22</v>
      </c>
      <c r="D28" s="15" t="s">
        <v>31</v>
      </c>
      <c r="E28" s="16" t="s">
        <v>1</v>
      </c>
      <c r="F28" s="15" t="s">
        <v>4</v>
      </c>
      <c r="G28" s="17" t="s">
        <v>5</v>
      </c>
      <c r="H28" s="11"/>
      <c r="I28" s="18" t="s">
        <v>22</v>
      </c>
      <c r="J28" s="15" t="s">
        <v>31</v>
      </c>
      <c r="K28" s="15" t="s">
        <v>1</v>
      </c>
      <c r="L28" s="15" t="s">
        <v>4</v>
      </c>
      <c r="M28" s="17" t="s">
        <v>5</v>
      </c>
      <c r="N28" s="19"/>
      <c r="O28" s="8">
        <v>21</v>
      </c>
      <c r="P28" s="8" t="str">
        <f>E30</f>
        <v/>
      </c>
      <c r="R28" s="8">
        <v>11</v>
      </c>
      <c r="S28" s="8" t="str">
        <f>N30&amp;"・"&amp;N32</f>
        <v>・</v>
      </c>
    </row>
    <row r="29" spans="1:19" ht="8.25" customHeight="1" thickTop="1">
      <c r="C29" s="164">
        <v>21</v>
      </c>
      <c r="D29" s="176"/>
      <c r="E29" s="100" t="str">
        <f>IF(D29="","",VLOOKUP(D29,名簿!$A$19:$C$48,3,FALSE))</f>
        <v/>
      </c>
      <c r="F29" s="170" t="str">
        <f>IF(D29="","",VLOOKUP(D29,名簿!$A$19:$D$48,4,FALSE))</f>
        <v/>
      </c>
      <c r="G29" s="160" t="str">
        <f>IF(E30="","",VLOOKUP(D29,名簿!$A$19:$E$48,5,FALSE))</f>
        <v/>
      </c>
      <c r="H29" s="11"/>
      <c r="I29" s="164">
        <v>11</v>
      </c>
      <c r="J29" s="176"/>
      <c r="K29" s="105" t="str">
        <f>IF(J29="","",VLOOKUP(J29,名簿!$A$19:$C$48,3,FALSE))</f>
        <v/>
      </c>
      <c r="L29" s="170" t="str">
        <f>IF(J29="","",VLOOKUP(J29,名簿!$A$19:$D$48,4,FALSE))</f>
        <v/>
      </c>
      <c r="M29" s="160" t="str">
        <f>IF(J29="","",VLOOKUP(J29,名簿!$A$19:$E$48,5,FALSE))</f>
        <v/>
      </c>
      <c r="N29" s="20"/>
      <c r="O29" s="8">
        <v>22</v>
      </c>
      <c r="P29" s="8" t="str">
        <f>E32</f>
        <v/>
      </c>
      <c r="R29" s="8">
        <v>12</v>
      </c>
      <c r="S29" s="8" t="str">
        <f>N34&amp;"・"&amp;N36</f>
        <v>・</v>
      </c>
    </row>
    <row r="30" spans="1:19" ht="15" customHeight="1">
      <c r="A30" s="8" t="s">
        <v>97</v>
      </c>
      <c r="B30" s="8" t="str">
        <f>IF(名簿!B28="","",名簿!B28)</f>
        <v/>
      </c>
      <c r="C30" s="178"/>
      <c r="D30" s="174"/>
      <c r="E30" s="102" t="str">
        <f>IF(D29="","",VLOOKUP(D29,名簿!$A$19:$B$48,2,FALSE))</f>
        <v/>
      </c>
      <c r="F30" s="169"/>
      <c r="G30" s="157"/>
      <c r="I30" s="162"/>
      <c r="J30" s="175"/>
      <c r="K30" s="102" t="str">
        <f>IF(J29="","",VLOOKUP(J29,名簿!$A$19:$B$48,2,FALSE))</f>
        <v/>
      </c>
      <c r="L30" s="169"/>
      <c r="M30" s="157"/>
      <c r="N30" s="20" t="str">
        <f>IF(J29="","",VLOOKUP(J29,名簿!$A$19:$F$48,6,FALSE))</f>
        <v/>
      </c>
      <c r="O30" s="8">
        <v>23</v>
      </c>
      <c r="P30" s="8" t="str">
        <f>E34</f>
        <v/>
      </c>
      <c r="R30" s="8">
        <v>13</v>
      </c>
      <c r="S30" s="8" t="str">
        <f>N38&amp;"・"&amp;N40</f>
        <v>・</v>
      </c>
    </row>
    <row r="31" spans="1:19" ht="8.25" customHeight="1">
      <c r="C31" s="179">
        <v>22</v>
      </c>
      <c r="D31" s="171"/>
      <c r="E31" s="103" t="str">
        <f>IF(D31="","",VLOOKUP(D31,名簿!$A$19:$C$48,3,FALSE))</f>
        <v/>
      </c>
      <c r="F31" s="166" t="str">
        <f>IF(D31="","",VLOOKUP(D31,名簿!$A$19:$D$48,4,FALSE))</f>
        <v/>
      </c>
      <c r="G31" s="158" t="str">
        <f>IF(E32="","",VLOOKUP(D31,名簿!$A$19:$E$48,5,FALSE))</f>
        <v/>
      </c>
      <c r="I31" s="162"/>
      <c r="J31" s="171"/>
      <c r="K31" s="106" t="str">
        <f>IF(J31="","",VLOOKUP(J31,名簿!$A$19:$C$48,3,FALSE))</f>
        <v/>
      </c>
      <c r="L31" s="166" t="str">
        <f>IF(J31="","",VLOOKUP(J31,名簿!$A$19:$D$48,4,FALSE))</f>
        <v/>
      </c>
      <c r="M31" s="158" t="str">
        <f>IF(J31="","",VLOOKUP(J31,名簿!$A$19:$E$48,5,FALSE))</f>
        <v/>
      </c>
      <c r="N31" s="20"/>
      <c r="O31" s="8">
        <v>24</v>
      </c>
      <c r="P31" s="8" t="str">
        <f>E36</f>
        <v/>
      </c>
      <c r="R31" s="8">
        <v>14</v>
      </c>
      <c r="S31" s="8" t="str">
        <f>N42&amp;"・"&amp;N44</f>
        <v>・</v>
      </c>
    </row>
    <row r="32" spans="1:19" ht="15" customHeight="1">
      <c r="A32" s="8" t="s">
        <v>98</v>
      </c>
      <c r="B32" s="8" t="str">
        <f>IF(名簿!B29="","",名簿!B29)</f>
        <v/>
      </c>
      <c r="C32" s="178"/>
      <c r="D32" s="174"/>
      <c r="E32" s="102" t="str">
        <f>IF(D31="","",VLOOKUP(D31,名簿!$A$19:$B$48,2,FALSE))</f>
        <v/>
      </c>
      <c r="F32" s="169"/>
      <c r="G32" s="157"/>
      <c r="I32" s="163"/>
      <c r="J32" s="172"/>
      <c r="K32" s="60" t="str">
        <f>IF(J31="","",VLOOKUP(J31,名簿!$A$19:$B$48,2,FALSE))</f>
        <v/>
      </c>
      <c r="L32" s="167"/>
      <c r="M32" s="159"/>
      <c r="N32" s="20" t="str">
        <f>IF(J31="","",VLOOKUP(J31,名簿!$A$19:$F$48,6,FALSE))</f>
        <v/>
      </c>
      <c r="O32" s="8">
        <v>25</v>
      </c>
      <c r="P32" s="8" t="str">
        <f t="shared" ref="P32" si="0">E38</f>
        <v/>
      </c>
      <c r="R32" s="8">
        <v>15</v>
      </c>
      <c r="S32" s="8" t="str">
        <f>N46&amp;"・"&amp;N48</f>
        <v>・</v>
      </c>
    </row>
    <row r="33" spans="1:16" ht="8.25" customHeight="1">
      <c r="C33" s="179">
        <v>23</v>
      </c>
      <c r="D33" s="171"/>
      <c r="E33" s="103" t="str">
        <f>IF(D33="","",VLOOKUP(D33,名簿!$A$19:$C$48,3,FALSE))</f>
        <v/>
      </c>
      <c r="F33" s="166" t="str">
        <f>IF(D33="","",VLOOKUP(D33,名簿!$A$19:$D$48,4,FALSE))</f>
        <v/>
      </c>
      <c r="G33" s="158" t="str">
        <f>IF(E34="","",VLOOKUP(D33,名簿!$A$19:$E$48,5,FALSE))</f>
        <v/>
      </c>
      <c r="I33" s="161">
        <v>12</v>
      </c>
      <c r="J33" s="173"/>
      <c r="K33" s="107" t="str">
        <f>IF(J33="","",VLOOKUP(J33,名簿!$A$19:$C$48,3,FALSE))</f>
        <v/>
      </c>
      <c r="L33" s="168" t="str">
        <f>IF(J33="","",VLOOKUP(J33,名簿!$A$19:$D$48,4,FALSE))</f>
        <v/>
      </c>
      <c r="M33" s="165" t="str">
        <f>IF(J33="","",VLOOKUP(J33,名簿!$A$19:$E$48,5,FALSE))</f>
        <v/>
      </c>
      <c r="N33" s="20"/>
      <c r="O33" s="8">
        <v>26</v>
      </c>
      <c r="P33" s="8" t="str">
        <f>E40</f>
        <v/>
      </c>
    </row>
    <row r="34" spans="1:16" ht="15" customHeight="1">
      <c r="A34" s="8" t="s">
        <v>99</v>
      </c>
      <c r="B34" s="8" t="str">
        <f>IF(名簿!B30="","",名簿!B30)</f>
        <v/>
      </c>
      <c r="C34" s="178"/>
      <c r="D34" s="174"/>
      <c r="E34" s="102" t="str">
        <f>IF(D33="","",VLOOKUP(D33,名簿!$A$19:$B$48,2,FALSE))</f>
        <v/>
      </c>
      <c r="F34" s="169"/>
      <c r="G34" s="157"/>
      <c r="I34" s="162"/>
      <c r="J34" s="175"/>
      <c r="K34" s="61" t="str">
        <f>IF(J33="","",VLOOKUP(J33,名簿!$A$19:$B$48,2,FALSE))</f>
        <v/>
      </c>
      <c r="L34" s="169"/>
      <c r="M34" s="157"/>
      <c r="N34" s="20" t="str">
        <f>IF(J33="","",VLOOKUP(J33,名簿!$A$19:$F$48,6,FALSE))</f>
        <v/>
      </c>
      <c r="O34" s="8">
        <v>27</v>
      </c>
      <c r="P34" s="8" t="str">
        <f>E42</f>
        <v/>
      </c>
    </row>
    <row r="35" spans="1:16" ht="8.25" customHeight="1">
      <c r="C35" s="179">
        <v>24</v>
      </c>
      <c r="D35" s="171"/>
      <c r="E35" s="103" t="str">
        <f>IF(D35="","",VLOOKUP(D35,名簿!$A$19:$C$48,3,FALSE))</f>
        <v/>
      </c>
      <c r="F35" s="166" t="str">
        <f>IF(D35="","",VLOOKUP(D35,名簿!$A$19:$D$48,4,FALSE))</f>
        <v/>
      </c>
      <c r="G35" s="158" t="str">
        <f>IF(E36="","",VLOOKUP(D35,名簿!$A$19:$E$48,5,FALSE))</f>
        <v/>
      </c>
      <c r="I35" s="162"/>
      <c r="J35" s="171"/>
      <c r="K35" s="106" t="str">
        <f>IF(J35="","",VLOOKUP(J35,名簿!$A$19:$C$48,3,FALSE))</f>
        <v/>
      </c>
      <c r="L35" s="166" t="str">
        <f>IF(J35="","",VLOOKUP(J35,名簿!$A$19:$D$48,4,FALSE))</f>
        <v/>
      </c>
      <c r="M35" s="158" t="str">
        <f>IF(J35="","",VLOOKUP(J35,名簿!$A$19:$E$48,5,FALSE))</f>
        <v/>
      </c>
      <c r="N35" s="20"/>
      <c r="O35" s="8">
        <v>28</v>
      </c>
      <c r="P35" s="8" t="str">
        <f>E44</f>
        <v/>
      </c>
    </row>
    <row r="36" spans="1:16" ht="15" customHeight="1">
      <c r="A36" s="8" t="s">
        <v>100</v>
      </c>
      <c r="B36" s="8" t="str">
        <f>IF(名簿!B31="","",名簿!B31)</f>
        <v/>
      </c>
      <c r="C36" s="178"/>
      <c r="D36" s="174"/>
      <c r="E36" s="102" t="str">
        <f>IF(D35="","",VLOOKUP(D35,名簿!$A$19:$B$48,2,FALSE))</f>
        <v/>
      </c>
      <c r="F36" s="169"/>
      <c r="G36" s="157"/>
      <c r="I36" s="163"/>
      <c r="J36" s="172"/>
      <c r="K36" s="60" t="str">
        <f>IF(J35="","",VLOOKUP(J35,名簿!$A$19:$B$48,2,FALSE))</f>
        <v/>
      </c>
      <c r="L36" s="167"/>
      <c r="M36" s="159"/>
      <c r="N36" s="20" t="str">
        <f>IF(J35="","",VLOOKUP(J35,名簿!$A$19:$F$48,6,FALSE))</f>
        <v/>
      </c>
      <c r="O36" s="8">
        <v>29</v>
      </c>
      <c r="P36" s="8" t="str">
        <f>E46</f>
        <v/>
      </c>
    </row>
    <row r="37" spans="1:16" ht="8.25" customHeight="1">
      <c r="C37" s="179">
        <v>25</v>
      </c>
      <c r="D37" s="171"/>
      <c r="E37" s="103" t="str">
        <f>IF(D37="","",VLOOKUP(D37,名簿!$A$19:$C$48,3,FALSE))</f>
        <v/>
      </c>
      <c r="F37" s="166" t="str">
        <f>IF(D37="","",VLOOKUP(D37,名簿!$A$19:$D$48,4,FALSE))</f>
        <v/>
      </c>
      <c r="G37" s="158" t="str">
        <f>IF(E38="","",VLOOKUP(D37,名簿!$A$19:$E$48,5,FALSE))</f>
        <v/>
      </c>
      <c r="I37" s="161">
        <v>13</v>
      </c>
      <c r="J37" s="173"/>
      <c r="K37" s="107" t="str">
        <f>IF(J37="","",VLOOKUP(J37,名簿!$A$19:$C$48,3,FALSE))</f>
        <v/>
      </c>
      <c r="L37" s="168" t="str">
        <f>IF(J37="","",VLOOKUP(J37,名簿!$A$19:$D$48,4,FALSE))</f>
        <v/>
      </c>
      <c r="M37" s="165" t="str">
        <f>IF(J37="","",VLOOKUP(J37,名簿!$A$19:$E$48,5,FALSE))</f>
        <v/>
      </c>
      <c r="N37" s="20"/>
      <c r="O37" s="8">
        <v>30</v>
      </c>
      <c r="P37" s="8" t="str">
        <f>E48</f>
        <v/>
      </c>
    </row>
    <row r="38" spans="1:16" ht="15" customHeight="1">
      <c r="A38" s="8" t="s">
        <v>101</v>
      </c>
      <c r="B38" s="8" t="str">
        <f>IF(名簿!B32="","",名簿!B32)</f>
        <v/>
      </c>
      <c r="C38" s="163"/>
      <c r="D38" s="172"/>
      <c r="E38" s="104" t="str">
        <f>IF(D37="","",VLOOKUP(D37,名簿!$A$19:$B$48,2,FALSE))</f>
        <v/>
      </c>
      <c r="F38" s="167"/>
      <c r="G38" s="159"/>
      <c r="I38" s="162"/>
      <c r="J38" s="175"/>
      <c r="K38" s="61" t="str">
        <f>IF(J37="","",VLOOKUP(J37,名簿!$A$19:$B$48,2,FALSE))</f>
        <v/>
      </c>
      <c r="L38" s="169"/>
      <c r="M38" s="157"/>
      <c r="N38" s="20" t="str">
        <f>IF(J37="","",VLOOKUP(J37,名簿!$A$19:$F$48,6,FALSE))</f>
        <v/>
      </c>
    </row>
    <row r="39" spans="1:16" ht="8.25" customHeight="1">
      <c r="C39" s="161">
        <v>26</v>
      </c>
      <c r="D39" s="173"/>
      <c r="E39" s="103" t="str">
        <f>IF(D39="","",VLOOKUP(D39,名簿!$A$19:$C$48,3,FALSE))</f>
        <v/>
      </c>
      <c r="F39" s="177" t="str">
        <f>IF(D39="","",VLOOKUP(D39,名簿!$A$19:$D$48,4,FALSE))</f>
        <v/>
      </c>
      <c r="G39" s="156" t="str">
        <f>IF(E40="","",VLOOKUP(D39,名簿!$A$19:$E$48,5,FALSE))</f>
        <v/>
      </c>
      <c r="I39" s="162"/>
      <c r="J39" s="171"/>
      <c r="K39" s="106" t="str">
        <f>IF(J39="","",VLOOKUP(J39,名簿!$A$19:$C$48,3,FALSE))</f>
        <v/>
      </c>
      <c r="L39" s="166" t="str">
        <f>IF(J39="","",VLOOKUP(J39,名簿!$A$19:$D$48,4,FALSE))</f>
        <v/>
      </c>
      <c r="M39" s="158" t="str">
        <f>IF(J39="","",VLOOKUP(J39,名簿!$A$19:$E$48,5,FALSE))</f>
        <v/>
      </c>
      <c r="N39" s="20"/>
    </row>
    <row r="40" spans="1:16" ht="15" customHeight="1">
      <c r="A40" s="8" t="s">
        <v>102</v>
      </c>
      <c r="B40" s="8" t="str">
        <f>IF(名簿!B33="","",名簿!B33)</f>
        <v/>
      </c>
      <c r="C40" s="178"/>
      <c r="D40" s="174"/>
      <c r="E40" s="102" t="str">
        <f>IF(D39="","",VLOOKUP(D39,名簿!$A$19:$B$48,2,FALSE))</f>
        <v/>
      </c>
      <c r="F40" s="169"/>
      <c r="G40" s="157"/>
      <c r="I40" s="163"/>
      <c r="J40" s="172"/>
      <c r="K40" s="60" t="str">
        <f>IF(J39="","",VLOOKUP(J39,名簿!$A$19:$B$48,2,FALSE))</f>
        <v/>
      </c>
      <c r="L40" s="167"/>
      <c r="M40" s="159"/>
      <c r="N40" s="20" t="str">
        <f>IF(J39="","",VLOOKUP(J39,名簿!$A$19:$F$48,6,FALSE))</f>
        <v/>
      </c>
    </row>
    <row r="41" spans="1:16" ht="8.25" customHeight="1">
      <c r="C41" s="179">
        <v>27</v>
      </c>
      <c r="D41" s="171"/>
      <c r="E41" s="103" t="str">
        <f>IF(D41="","",VLOOKUP(D41,名簿!$A$19:$C$48,3,FALSE))</f>
        <v/>
      </c>
      <c r="F41" s="166" t="str">
        <f>IF(D41="","",VLOOKUP(D41,名簿!$A$19:$D$48,4,FALSE))</f>
        <v/>
      </c>
      <c r="G41" s="158" t="str">
        <f>IF(E42="","",VLOOKUP(D41,名簿!$A$19:$E$48,5,FALSE))</f>
        <v/>
      </c>
      <c r="I41" s="161">
        <v>14</v>
      </c>
      <c r="J41" s="173"/>
      <c r="K41" s="107" t="str">
        <f>IF(J41="","",VLOOKUP(J41,名簿!$A$19:$C$48,3,FALSE))</f>
        <v/>
      </c>
      <c r="L41" s="168" t="str">
        <f>IF(J41="","",VLOOKUP(J41,名簿!$A$19:$D$48,4,FALSE))</f>
        <v/>
      </c>
      <c r="M41" s="165" t="str">
        <f>IF(J41="","",VLOOKUP(J41,名簿!$A$19:$E$48,5,FALSE))</f>
        <v/>
      </c>
      <c r="N41" s="20"/>
    </row>
    <row r="42" spans="1:16" ht="15" customHeight="1">
      <c r="A42" s="8" t="s">
        <v>103</v>
      </c>
      <c r="B42" s="8" t="str">
        <f>IF(名簿!B34="","",名簿!B34)</f>
        <v/>
      </c>
      <c r="C42" s="178"/>
      <c r="D42" s="174"/>
      <c r="E42" s="102" t="str">
        <f>IF(D41="","",VLOOKUP(D41,名簿!$A$19:$B$48,2,FALSE))</f>
        <v/>
      </c>
      <c r="F42" s="169"/>
      <c r="G42" s="157"/>
      <c r="I42" s="162"/>
      <c r="J42" s="174"/>
      <c r="K42" s="61" t="str">
        <f>IF(J41="","",VLOOKUP(J41,名簿!$A$19:$B$48,2,FALSE))</f>
        <v/>
      </c>
      <c r="L42" s="169"/>
      <c r="M42" s="157"/>
      <c r="N42" s="20" t="str">
        <f>IF(J41="","",VLOOKUP(J41,名簿!$A$19:$F$48,6,FALSE))</f>
        <v/>
      </c>
    </row>
    <row r="43" spans="1:16" ht="8.25" customHeight="1">
      <c r="C43" s="179">
        <v>28</v>
      </c>
      <c r="D43" s="171"/>
      <c r="E43" s="103" t="str">
        <f>IF(D43="","",VLOOKUP(D43,名簿!$A$19:$C$48,3,FALSE))</f>
        <v/>
      </c>
      <c r="F43" s="166" t="str">
        <f>IF(D43="","",VLOOKUP(D43,名簿!$A$19:$D$48,4,FALSE))</f>
        <v/>
      </c>
      <c r="G43" s="158" t="str">
        <f>IF(E44="","",VLOOKUP(D43,名簿!$A$19:$E$48,5,FALSE))</f>
        <v/>
      </c>
      <c r="I43" s="162"/>
      <c r="J43" s="175"/>
      <c r="K43" s="106" t="str">
        <f>IF(J43="","",VLOOKUP(J43,名簿!$A$19:$C$48,3,FALSE))</f>
        <v/>
      </c>
      <c r="L43" s="166" t="str">
        <f>IF(J43="","",VLOOKUP(J43,名簿!$A$19:$D$48,4,FALSE))</f>
        <v/>
      </c>
      <c r="M43" s="158" t="str">
        <f>IF(J43="","",VLOOKUP(J43,名簿!$A$19:$E$48,5,FALSE))</f>
        <v/>
      </c>
      <c r="N43" s="20"/>
    </row>
    <row r="44" spans="1:16" ht="15" customHeight="1">
      <c r="A44" s="8" t="s">
        <v>104</v>
      </c>
      <c r="B44" s="8" t="str">
        <f>IF(名簿!B35="","",名簿!B35)</f>
        <v/>
      </c>
      <c r="C44" s="178"/>
      <c r="D44" s="174"/>
      <c r="E44" s="102" t="str">
        <f>IF(D43="","",VLOOKUP(D43,名簿!$A$19:$B$48,2,FALSE))</f>
        <v/>
      </c>
      <c r="F44" s="169"/>
      <c r="G44" s="157"/>
      <c r="I44" s="163"/>
      <c r="J44" s="172"/>
      <c r="K44" s="60" t="str">
        <f>IF(J43="","",VLOOKUP(J43,名簿!$A$19:$B$48,2,FALSE))</f>
        <v/>
      </c>
      <c r="L44" s="167"/>
      <c r="M44" s="159"/>
      <c r="N44" s="20" t="str">
        <f>IF(J43="","",VLOOKUP(J43,名簿!$A$19:$F$48,6,FALSE))</f>
        <v/>
      </c>
    </row>
    <row r="45" spans="1:16" ht="8.25" customHeight="1">
      <c r="C45" s="179">
        <v>29</v>
      </c>
      <c r="D45" s="171"/>
      <c r="E45" s="103" t="str">
        <f>IF(D45="","",VLOOKUP(D45,名簿!$A$19:$C$48,3,FALSE))</f>
        <v/>
      </c>
      <c r="F45" s="166" t="str">
        <f>IF(D45="","",VLOOKUP(D45,名簿!$A$19:$D$48,4,FALSE))</f>
        <v/>
      </c>
      <c r="G45" s="158" t="str">
        <f>IF(E46="","",VLOOKUP(D45,名簿!$A$19:$E$48,5,FALSE))</f>
        <v/>
      </c>
      <c r="I45" s="161">
        <v>15</v>
      </c>
      <c r="J45" s="173"/>
      <c r="K45" s="107" t="str">
        <f>IF(J45="","",VLOOKUP(J45,名簿!$A$19:$C$48,3,FALSE))</f>
        <v/>
      </c>
      <c r="L45" s="168" t="str">
        <f>IF(J45="","",VLOOKUP(J45,名簿!$A$19:$D$48,4,FALSE))</f>
        <v/>
      </c>
      <c r="M45" s="165" t="str">
        <f>IF(J45="","",VLOOKUP(J45,名簿!$A$19:$E$48,5,FALSE))</f>
        <v/>
      </c>
      <c r="N45" s="20"/>
    </row>
    <row r="46" spans="1:16" ht="15" customHeight="1">
      <c r="A46" s="8" t="s">
        <v>105</v>
      </c>
      <c r="B46" s="8" t="str">
        <f>IF(名簿!B36="","",名簿!B36)</f>
        <v/>
      </c>
      <c r="C46" s="178"/>
      <c r="D46" s="174"/>
      <c r="E46" s="102" t="str">
        <f>IF(D45="","",VLOOKUP(D45,名簿!$A$19:$B$48,2,FALSE))</f>
        <v/>
      </c>
      <c r="F46" s="169"/>
      <c r="G46" s="157"/>
      <c r="I46" s="162"/>
      <c r="J46" s="174"/>
      <c r="K46" s="61" t="str">
        <f>IF(J45="","",VLOOKUP(J45,名簿!$A$19:$B$48,2,FALSE))</f>
        <v/>
      </c>
      <c r="L46" s="169"/>
      <c r="M46" s="157"/>
      <c r="N46" s="20" t="str">
        <f>IF(J45="","",VLOOKUP(J45,名簿!$A$19:$F$48,6,FALSE))</f>
        <v/>
      </c>
    </row>
    <row r="47" spans="1:16" ht="8.25" customHeight="1">
      <c r="C47" s="179">
        <v>30</v>
      </c>
      <c r="D47" s="171"/>
      <c r="E47" s="103" t="str">
        <f>IF(D47="","",VLOOKUP(D47,名簿!$A$19:$C$48,3,FALSE))</f>
        <v/>
      </c>
      <c r="F47" s="166" t="str">
        <f>IF(D47="","",VLOOKUP(D47,名簿!$A$19:$D$48,4,FALSE))</f>
        <v/>
      </c>
      <c r="G47" s="158" t="str">
        <f>IF(E48="","",VLOOKUP(D47,名簿!$A$19:$E$48,5,FALSE))</f>
        <v/>
      </c>
      <c r="I47" s="162"/>
      <c r="J47" s="175"/>
      <c r="K47" s="106" t="str">
        <f>IF(J47="","",VLOOKUP(J47,名簿!$A$19:$C$48,3,FALSE))</f>
        <v/>
      </c>
      <c r="L47" s="166" t="str">
        <f>IF(J47="","",VLOOKUP(J47,名簿!$A$19:$D$48,4,FALSE))</f>
        <v/>
      </c>
      <c r="M47" s="158" t="str">
        <f>IF(J47="","",VLOOKUP(J47,名簿!$A$19:$E$48,5,FALSE))</f>
        <v/>
      </c>
      <c r="N47" s="20"/>
    </row>
    <row r="48" spans="1:16" ht="15" customHeight="1">
      <c r="A48" s="8" t="s">
        <v>106</v>
      </c>
      <c r="B48" s="8" t="str">
        <f>IF(名簿!B37="","",名簿!B37)</f>
        <v/>
      </c>
      <c r="C48" s="163"/>
      <c r="D48" s="172"/>
      <c r="E48" s="104" t="str">
        <f>IF(D47="","",VLOOKUP(D47,名簿!$A$19:$B$48,2,FALSE))</f>
        <v/>
      </c>
      <c r="F48" s="167"/>
      <c r="G48" s="159"/>
      <c r="I48" s="163"/>
      <c r="J48" s="172"/>
      <c r="K48" s="60" t="str">
        <f>IF(J47="","",VLOOKUP(J47,名簿!$A$19:$B$48,2,FALSE))</f>
        <v/>
      </c>
      <c r="L48" s="167"/>
      <c r="M48" s="159"/>
      <c r="N48" s="20" t="str">
        <f>IF(J47="","",VLOOKUP(J47,名簿!$A$19:$F$48,6,FALSE))</f>
        <v/>
      </c>
    </row>
    <row r="50" spans="1:2">
      <c r="A50" s="8" t="s">
        <v>107</v>
      </c>
      <c r="B50" s="8" t="str">
        <f>IF(名簿!B38="","",名簿!B38)</f>
        <v/>
      </c>
    </row>
    <row r="52" spans="1:2">
      <c r="A52" s="8" t="s">
        <v>108</v>
      </c>
      <c r="B52" s="8" t="str">
        <f>IF(名簿!B39="","",名簿!B39)</f>
        <v/>
      </c>
    </row>
    <row r="54" spans="1:2">
      <c r="A54" s="8" t="s">
        <v>109</v>
      </c>
      <c r="B54" s="8" t="str">
        <f>IF(名簿!B40="","",名簿!B40)</f>
        <v/>
      </c>
    </row>
    <row r="56" spans="1:2">
      <c r="A56" s="8" t="s">
        <v>110</v>
      </c>
      <c r="B56" s="8" t="str">
        <f>IF(名簿!B41="","",名簿!B41)</f>
        <v/>
      </c>
    </row>
    <row r="58" spans="1:2">
      <c r="A58" s="8" t="s">
        <v>111</v>
      </c>
      <c r="B58" s="8" t="str">
        <f>IF(名簿!B42="","",名簿!B42)</f>
        <v/>
      </c>
    </row>
    <row r="60" spans="1:2">
      <c r="A60" s="8" t="s">
        <v>112</v>
      </c>
      <c r="B60" s="8" t="str">
        <f>IF(名簿!B43="","",名簿!B43)</f>
        <v/>
      </c>
    </row>
    <row r="62" spans="1:2">
      <c r="A62" s="8" t="s">
        <v>113</v>
      </c>
      <c r="B62" s="8" t="str">
        <f>IF(名簿!B44="","",名簿!B44)</f>
        <v/>
      </c>
    </row>
    <row r="64" spans="1:2">
      <c r="A64" s="8" t="s">
        <v>114</v>
      </c>
      <c r="B64" s="8" t="str">
        <f>IF(名簿!B45="","",名簿!B45)</f>
        <v/>
      </c>
    </row>
    <row r="66" spans="1:2">
      <c r="A66" s="8" t="s">
        <v>115</v>
      </c>
      <c r="B66" s="8" t="str">
        <f>IF(名簿!B46="","",名簿!B46)</f>
        <v/>
      </c>
    </row>
    <row r="68" spans="1:2">
      <c r="A68" s="8" t="s">
        <v>116</v>
      </c>
      <c r="B68" s="8" t="str">
        <f>IF(名簿!B47="","",名簿!B47)</f>
        <v/>
      </c>
    </row>
    <row r="70" spans="1:2">
      <c r="A70" s="8" t="s">
        <v>130</v>
      </c>
      <c r="B70" s="8" t="str">
        <f>IF(名簿!B48="","",名簿!B48)</f>
        <v/>
      </c>
    </row>
  </sheetData>
  <sheetProtection algorithmName="SHA-512" hashValue="worFr1pfPYFeh7EL7ybnuJcmgP1uFm2heBgnJW4lXwFWK95jPZYan3ttJyHYqFGCbopGSTOSFf21mznCgRKY8g==" saltValue="xnJrtvADJtrZIroZLPjl5w==" spinCount="100000" sheet="1" selectLockedCells="1"/>
  <mergeCells count="106">
    <mergeCell ref="L45:L46"/>
    <mergeCell ref="M45:M46"/>
    <mergeCell ref="C47:C48"/>
    <mergeCell ref="D47:D48"/>
    <mergeCell ref="F47:F48"/>
    <mergeCell ref="G47:G48"/>
    <mergeCell ref="J47:J48"/>
    <mergeCell ref="L47:L48"/>
    <mergeCell ref="M47:M48"/>
    <mergeCell ref="C45:C46"/>
    <mergeCell ref="D45:D46"/>
    <mergeCell ref="F45:F46"/>
    <mergeCell ref="G45:G46"/>
    <mergeCell ref="I45:I48"/>
    <mergeCell ref="J45:J46"/>
    <mergeCell ref="L41:L42"/>
    <mergeCell ref="M41:M42"/>
    <mergeCell ref="C43:C44"/>
    <mergeCell ref="D43:D44"/>
    <mergeCell ref="F43:F44"/>
    <mergeCell ref="G43:G44"/>
    <mergeCell ref="J43:J44"/>
    <mergeCell ref="L43:L44"/>
    <mergeCell ref="M43:M44"/>
    <mergeCell ref="C41:C42"/>
    <mergeCell ref="D41:D42"/>
    <mergeCell ref="F41:F42"/>
    <mergeCell ref="G41:G42"/>
    <mergeCell ref="I41:I44"/>
    <mergeCell ref="J41:J42"/>
    <mergeCell ref="L37:L38"/>
    <mergeCell ref="M37:M38"/>
    <mergeCell ref="C39:C40"/>
    <mergeCell ref="D39:D40"/>
    <mergeCell ref="F39:F40"/>
    <mergeCell ref="G39:G40"/>
    <mergeCell ref="J39:J40"/>
    <mergeCell ref="L39:L40"/>
    <mergeCell ref="M39:M40"/>
    <mergeCell ref="C37:C38"/>
    <mergeCell ref="D37:D38"/>
    <mergeCell ref="F37:F38"/>
    <mergeCell ref="G37:G38"/>
    <mergeCell ref="I37:I40"/>
    <mergeCell ref="J37:J38"/>
    <mergeCell ref="L33:L34"/>
    <mergeCell ref="M33:M34"/>
    <mergeCell ref="C35:C36"/>
    <mergeCell ref="D35:D36"/>
    <mergeCell ref="F35:F36"/>
    <mergeCell ref="G35:G36"/>
    <mergeCell ref="J35:J36"/>
    <mergeCell ref="L35:L36"/>
    <mergeCell ref="M35:M36"/>
    <mergeCell ref="C33:C34"/>
    <mergeCell ref="D33:D34"/>
    <mergeCell ref="F33:F34"/>
    <mergeCell ref="G33:G34"/>
    <mergeCell ref="I33:I36"/>
    <mergeCell ref="J33:J34"/>
    <mergeCell ref="L29:L30"/>
    <mergeCell ref="M29:M30"/>
    <mergeCell ref="C31:C32"/>
    <mergeCell ref="D31:D32"/>
    <mergeCell ref="F31:F32"/>
    <mergeCell ref="G31:G32"/>
    <mergeCell ref="J31:J32"/>
    <mergeCell ref="L31:L32"/>
    <mergeCell ref="M31:M32"/>
    <mergeCell ref="C29:C30"/>
    <mergeCell ref="D29:D30"/>
    <mergeCell ref="F29:F30"/>
    <mergeCell ref="G29:G30"/>
    <mergeCell ref="I29:I32"/>
    <mergeCell ref="J29:J30"/>
    <mergeCell ref="C23:C24"/>
    <mergeCell ref="D23:D24"/>
    <mergeCell ref="F23:F24"/>
    <mergeCell ref="G23:G24"/>
    <mergeCell ref="C17:C18"/>
    <mergeCell ref="D17:D18"/>
    <mergeCell ref="F17:F18"/>
    <mergeCell ref="G17:G18"/>
    <mergeCell ref="C19:C20"/>
    <mergeCell ref="D19:D20"/>
    <mergeCell ref="F19:F20"/>
    <mergeCell ref="G19:G20"/>
    <mergeCell ref="C15:C16"/>
    <mergeCell ref="D15:D16"/>
    <mergeCell ref="F15:F16"/>
    <mergeCell ref="G15:G16"/>
    <mergeCell ref="D4:H4"/>
    <mergeCell ref="C21:C22"/>
    <mergeCell ref="D21:D22"/>
    <mergeCell ref="F21:F22"/>
    <mergeCell ref="G21:G22"/>
    <mergeCell ref="J4:K4"/>
    <mergeCell ref="K9:K10"/>
    <mergeCell ref="C11:C12"/>
    <mergeCell ref="D11:D12"/>
    <mergeCell ref="F11:F12"/>
    <mergeCell ref="G11:G12"/>
    <mergeCell ref="C13:C14"/>
    <mergeCell ref="D13:D14"/>
    <mergeCell ref="F13:F14"/>
    <mergeCell ref="G13:G14"/>
  </mergeCells>
  <phoneticPr fontId="2"/>
  <conditionalFormatting sqref="D6 J6:J7 D31 D29 D33 D35 D37 D39 D41 D43 D45 D47 J31 J29 J33 J35 J37 J39 J41 J43 J45 J47">
    <cfRule type="cellIs" dxfId="8" priority="1" operator="equal">
      <formula>0</formula>
    </cfRule>
  </conditionalFormatting>
  <printOptions horizontalCentered="1"/>
  <pageMargins left="0.59055118110236227" right="0.59055118110236227" top="0.59055118110236227" bottom="0.59055118110236227" header="0" footer="0"/>
  <pageSetup paperSize="9" scale="95" fitToWidth="0" fitToHeight="0"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5"/>
  <sheetViews>
    <sheetView view="pageBreakPreview" zoomScaleNormal="100" zoomScaleSheetLayoutView="100" workbookViewId="0">
      <selection activeCell="D7" sqref="D7"/>
    </sheetView>
  </sheetViews>
  <sheetFormatPr defaultColWidth="9" defaultRowHeight="13.5"/>
  <cols>
    <col min="1" max="1" width="4.375" style="8" bestFit="1" customWidth="1"/>
    <col min="2" max="2" width="8.125" style="8" customWidth="1"/>
    <col min="3" max="3" width="9.375" style="8" customWidth="1"/>
    <col min="4" max="4" width="4.625" style="8" customWidth="1"/>
    <col min="5" max="5" width="16.625" style="8" customWidth="1"/>
    <col min="6" max="6" width="5.25" style="8" customWidth="1"/>
    <col min="7" max="7" width="5.25" style="8" bestFit="1" customWidth="1"/>
    <col min="8" max="8" width="6.625" style="8" customWidth="1"/>
    <col min="9" max="9" width="4.625" style="8" customWidth="1"/>
    <col min="10" max="10" width="16.625" style="8" customWidth="1"/>
    <col min="11" max="11" width="5.25" style="8" bestFit="1" customWidth="1"/>
    <col min="12" max="16384" width="9" style="8"/>
  </cols>
  <sheetData>
    <row r="1" spans="1:11" ht="17.25">
      <c r="C1" s="143" t="s">
        <v>123</v>
      </c>
      <c r="D1" s="143"/>
      <c r="E1" s="143"/>
      <c r="F1" s="143"/>
      <c r="G1" s="143"/>
      <c r="H1" s="143"/>
      <c r="I1" s="143"/>
      <c r="J1" s="143"/>
    </row>
    <row r="2" spans="1:11" ht="17.25">
      <c r="C2" s="143" t="s">
        <v>33</v>
      </c>
      <c r="D2" s="143"/>
      <c r="E2" s="143"/>
      <c r="F2" s="143"/>
      <c r="G2" s="143"/>
      <c r="H2" s="143"/>
      <c r="I2" s="143"/>
      <c r="J2" s="143"/>
    </row>
    <row r="4" spans="1:11" ht="27">
      <c r="C4" s="33" t="s">
        <v>48</v>
      </c>
      <c r="D4" s="144">
        <f>名簿!B3</f>
        <v>0</v>
      </c>
      <c r="E4" s="145"/>
      <c r="F4" s="145"/>
      <c r="G4" s="146"/>
      <c r="J4" s="11">
        <f>名簿!E3</f>
        <v>0</v>
      </c>
    </row>
    <row r="5" spans="1:11">
      <c r="A5" s="8" t="s">
        <v>128</v>
      </c>
    </row>
    <row r="6" spans="1:11">
      <c r="A6" s="8" t="s">
        <v>88</v>
      </c>
      <c r="B6" s="8" t="str">
        <f>IF(名簿!B19="","",名簿!B19)</f>
        <v/>
      </c>
      <c r="C6" s="24"/>
      <c r="D6" s="24" t="s">
        <v>31</v>
      </c>
      <c r="E6" s="25" t="s">
        <v>1</v>
      </c>
      <c r="F6" s="26"/>
    </row>
    <row r="7" spans="1:11">
      <c r="A7" s="8" t="s">
        <v>89</v>
      </c>
      <c r="B7" s="8" t="str">
        <f>IF(名簿!B20="","",名簿!B20)</f>
        <v/>
      </c>
      <c r="C7" s="24" t="s">
        <v>9</v>
      </c>
      <c r="D7" s="1"/>
      <c r="E7" s="27" t="str">
        <f>IF(D7="","",VLOOKUP(D7,名簿!$A$10:$B$14,2,FALSE))</f>
        <v/>
      </c>
      <c r="F7" s="28"/>
    </row>
    <row r="8" spans="1:11">
      <c r="A8" s="8" t="s">
        <v>129</v>
      </c>
      <c r="B8" s="8" t="str">
        <f>IF(名簿!B21="","",名簿!B21)</f>
        <v/>
      </c>
      <c r="C8" s="24" t="s">
        <v>35</v>
      </c>
      <c r="D8" s="1"/>
      <c r="E8" s="27" t="str">
        <f>IF(D8="","",VLOOKUP(D8,名簿!$A$10:$B$14,2,FALSE))</f>
        <v/>
      </c>
      <c r="F8" s="62" t="str">
        <f>IF(名簿!E5=2,"印","")</f>
        <v/>
      </c>
    </row>
    <row r="9" spans="1:11">
      <c r="A9" s="8" t="s">
        <v>91</v>
      </c>
      <c r="B9" s="8" t="str">
        <f>IF(名簿!B22="","",名簿!B22)</f>
        <v/>
      </c>
    </row>
    <row r="10" spans="1:11">
      <c r="A10" s="8" t="s">
        <v>92</v>
      </c>
      <c r="B10" s="8" t="str">
        <f>IF(名簿!B23="","",名簿!B23)</f>
        <v/>
      </c>
      <c r="C10" s="24" t="s">
        <v>34</v>
      </c>
      <c r="D10" s="24" t="s">
        <v>36</v>
      </c>
      <c r="E10" s="144" t="str">
        <f>IF(C11="","",VLOOKUP($C$11,名簿!$A$10:$F$14,4))</f>
        <v/>
      </c>
      <c r="F10" s="145"/>
      <c r="G10" s="145"/>
      <c r="H10" s="146"/>
    </row>
    <row r="11" spans="1:11">
      <c r="A11" s="8" t="s">
        <v>93</v>
      </c>
      <c r="B11" s="8" t="str">
        <f>IF(名簿!B24="","",名簿!B24)</f>
        <v/>
      </c>
      <c r="C11" s="1"/>
      <c r="D11" s="24" t="s">
        <v>38</v>
      </c>
      <c r="E11" s="144" t="str">
        <f>IF(C11="","",VLOOKUP($C$11,名簿!$A$10:$F$14,6))</f>
        <v/>
      </c>
      <c r="F11" s="145"/>
      <c r="G11" s="145"/>
      <c r="H11" s="146"/>
    </row>
    <row r="12" spans="1:11">
      <c r="A12" s="8" t="s">
        <v>94</v>
      </c>
      <c r="B12" s="8" t="str">
        <f>IF(名簿!B25="","",名簿!B25)</f>
        <v/>
      </c>
    </row>
    <row r="13" spans="1:11">
      <c r="A13" s="8" t="s">
        <v>95</v>
      </c>
      <c r="B13" s="8" t="str">
        <f>IF(名簿!B26="","",名簿!B26)</f>
        <v/>
      </c>
      <c r="C13" s="200" t="s">
        <v>42</v>
      </c>
      <c r="D13" s="201"/>
      <c r="E13" s="204"/>
      <c r="F13" s="205"/>
      <c r="H13" s="200" t="s">
        <v>42</v>
      </c>
      <c r="I13" s="201"/>
      <c r="J13" s="204"/>
      <c r="K13" s="205"/>
    </row>
    <row r="14" spans="1:11">
      <c r="A14" s="8" t="s">
        <v>96</v>
      </c>
      <c r="B14" s="8" t="str">
        <f>IF(名簿!B27="","",名簿!B27)</f>
        <v/>
      </c>
      <c r="C14" s="24" t="s">
        <v>37</v>
      </c>
      <c r="D14" s="24" t="s">
        <v>31</v>
      </c>
      <c r="E14" s="24" t="s">
        <v>1</v>
      </c>
      <c r="F14" s="25" t="s">
        <v>55</v>
      </c>
      <c r="H14" s="24" t="s">
        <v>37</v>
      </c>
      <c r="I14" s="24" t="s">
        <v>31</v>
      </c>
      <c r="J14" s="24" t="s">
        <v>1</v>
      </c>
      <c r="K14" s="25" t="s">
        <v>55</v>
      </c>
    </row>
    <row r="15" spans="1:11">
      <c r="A15" s="8" t="s">
        <v>97</v>
      </c>
      <c r="B15" s="8" t="str">
        <f>IF(名簿!B28="","",名簿!B28)</f>
        <v/>
      </c>
      <c r="C15" s="24">
        <v>1</v>
      </c>
      <c r="D15" s="1"/>
      <c r="E15" s="27" t="str">
        <f>IF(D15="","",VLOOKUP(D15,名簿!$A$19:$C$48,2,FALSE))</f>
        <v/>
      </c>
      <c r="F15" s="25" t="str">
        <f>IF(E15="","",VLOOKUP(D15,名簿!$A$19:$E$48,5,FALSE))</f>
        <v/>
      </c>
      <c r="H15" s="24">
        <v>1</v>
      </c>
      <c r="I15" s="1"/>
      <c r="J15" s="27" t="str">
        <f>IF(I15="","",VLOOKUP(I15,名簿!$A$19:$C$48,2,FALSE))</f>
        <v/>
      </c>
      <c r="K15" s="25" t="str">
        <f>IF(J15="","",VLOOKUP(I15,名簿!$A$19:$E$48,5,FALSE))</f>
        <v/>
      </c>
    </row>
    <row r="16" spans="1:11">
      <c r="A16" s="8" t="s">
        <v>98</v>
      </c>
      <c r="B16" s="8" t="str">
        <f>IF(名簿!B29="","",名簿!B29)</f>
        <v/>
      </c>
      <c r="C16" s="24">
        <v>2</v>
      </c>
      <c r="D16" s="1"/>
      <c r="E16" s="27" t="str">
        <f>IF(D16="","",VLOOKUP(D16,名簿!$A$19:$C$48,2,FALSE))</f>
        <v/>
      </c>
      <c r="F16" s="25" t="str">
        <f>IF(E16="","",VLOOKUP(D16,名簿!$A$19:$E$48,5,FALSE))</f>
        <v/>
      </c>
      <c r="H16" s="24">
        <v>2</v>
      </c>
      <c r="I16" s="1"/>
      <c r="J16" s="27" t="str">
        <f>IF(I16="","",VLOOKUP(I16,名簿!$A$19:$C$48,2,FALSE))</f>
        <v/>
      </c>
      <c r="K16" s="25" t="str">
        <f>IF(J16="","",VLOOKUP(I16,名簿!$A$19:$E$48,5,FALSE))</f>
        <v/>
      </c>
    </row>
    <row r="17" spans="1:11">
      <c r="A17" s="8" t="s">
        <v>99</v>
      </c>
      <c r="B17" s="8" t="str">
        <f>IF(名簿!B30="","",名簿!B30)</f>
        <v/>
      </c>
      <c r="C17" s="24">
        <v>3</v>
      </c>
      <c r="D17" s="1"/>
      <c r="E17" s="27" t="str">
        <f>IF(D17="","",VLOOKUP(D17,名簿!$A$19:$C$48,2,FALSE))</f>
        <v/>
      </c>
      <c r="F17" s="25" t="str">
        <f>IF(E17="","",VLOOKUP(D17,名簿!$A$19:$E$48,5,FALSE))</f>
        <v/>
      </c>
      <c r="H17" s="24">
        <v>3</v>
      </c>
      <c r="I17" s="1"/>
      <c r="J17" s="27" t="str">
        <f>IF(I17="","",VLOOKUP(I17,名簿!$A$19:$C$48,2,FALSE))</f>
        <v/>
      </c>
      <c r="K17" s="25" t="str">
        <f>IF(J17="","",VLOOKUP(I17,名簿!$A$19:$E$48,5,FALSE))</f>
        <v/>
      </c>
    </row>
    <row r="18" spans="1:11">
      <c r="A18" s="8" t="s">
        <v>100</v>
      </c>
      <c r="B18" s="8" t="str">
        <f>IF(名簿!B31="","",名簿!B31)</f>
        <v/>
      </c>
      <c r="C18" s="24">
        <v>4</v>
      </c>
      <c r="D18" s="1"/>
      <c r="E18" s="27" t="str">
        <f>IF(D18="","",VLOOKUP(D18,名簿!$A$19:$C$48,2,FALSE))</f>
        <v/>
      </c>
      <c r="F18" s="25" t="str">
        <f>IF(E18="","",VLOOKUP(D18,名簿!$A$19:$E$48,5,FALSE))</f>
        <v/>
      </c>
      <c r="H18" s="24">
        <v>4</v>
      </c>
      <c r="I18" s="1"/>
      <c r="J18" s="27" t="str">
        <f>IF(I18="","",VLOOKUP(I18,名簿!$A$19:$C$48,2,FALSE))</f>
        <v/>
      </c>
      <c r="K18" s="25" t="str">
        <f>IF(J18="","",VLOOKUP(I18,名簿!$A$19:$E$48,5,FALSE))</f>
        <v/>
      </c>
    </row>
    <row r="19" spans="1:11">
      <c r="A19" s="8" t="s">
        <v>101</v>
      </c>
      <c r="B19" s="8" t="str">
        <f>IF(名簿!B32="","",名簿!B32)</f>
        <v/>
      </c>
      <c r="C19" s="24">
        <v>5</v>
      </c>
      <c r="D19" s="1"/>
      <c r="E19" s="27" t="str">
        <f>IF(D19="","",VLOOKUP(D19,名簿!$A$19:$C$48,2,FALSE))</f>
        <v/>
      </c>
      <c r="F19" s="25" t="str">
        <f>IF(E19="","",VLOOKUP(D19,名簿!$A$19:$E$48,5,FALSE))</f>
        <v/>
      </c>
      <c r="H19" s="24">
        <v>5</v>
      </c>
      <c r="I19" s="1"/>
      <c r="J19" s="27" t="str">
        <f>IF(I19="","",VLOOKUP(I19,名簿!$A$19:$C$48,2,FALSE))</f>
        <v/>
      </c>
      <c r="K19" s="25" t="str">
        <f>IF(J19="","",VLOOKUP(I19,名簿!$A$19:$E$48,5,FALSE))</f>
        <v/>
      </c>
    </row>
    <row r="20" spans="1:11">
      <c r="A20" s="8" t="s">
        <v>102</v>
      </c>
      <c r="B20" s="8" t="str">
        <f>IF(名簿!B33="","",名簿!B33)</f>
        <v/>
      </c>
      <c r="C20" s="24">
        <v>6</v>
      </c>
      <c r="D20" s="1"/>
      <c r="E20" s="27" t="str">
        <f>IF(D20="","",VLOOKUP(D20,名簿!$A$19:$C$48,2,FALSE))</f>
        <v/>
      </c>
      <c r="F20" s="25" t="str">
        <f>IF(E20="","",VLOOKUP(D20,名簿!$A$19:$E$48,5,FALSE))</f>
        <v/>
      </c>
      <c r="H20" s="24">
        <v>6</v>
      </c>
      <c r="I20" s="1"/>
      <c r="J20" s="27" t="str">
        <f>IF(I20="","",VLOOKUP(I20,名簿!$A$19:$C$48,2,FALSE))</f>
        <v/>
      </c>
      <c r="K20" s="25" t="str">
        <f>IF(J20="","",VLOOKUP(I20,名簿!$A$19:$E$48,5,FALSE))</f>
        <v/>
      </c>
    </row>
    <row r="21" spans="1:11">
      <c r="A21" s="8" t="s">
        <v>103</v>
      </c>
      <c r="B21" s="8" t="str">
        <f>IF(名簿!B34="","",名簿!B34)</f>
        <v/>
      </c>
      <c r="C21" s="34"/>
      <c r="D21" s="34"/>
      <c r="E21" s="34"/>
      <c r="H21" s="35"/>
      <c r="I21" s="35"/>
      <c r="J21" s="35"/>
    </row>
    <row r="22" spans="1:11">
      <c r="A22" s="8" t="s">
        <v>104</v>
      </c>
      <c r="B22" s="8" t="str">
        <f>IF(名簿!B35="","",名簿!B35)</f>
        <v/>
      </c>
      <c r="C22" s="200" t="s">
        <v>42</v>
      </c>
      <c r="D22" s="201"/>
      <c r="E22" s="204"/>
      <c r="F22" s="205"/>
      <c r="H22" s="202"/>
      <c r="I22" s="202"/>
      <c r="J22" s="20"/>
    </row>
    <row r="23" spans="1:11">
      <c r="A23" s="8" t="s">
        <v>105</v>
      </c>
      <c r="B23" s="8" t="str">
        <f>IF(名簿!B36="","",名簿!B36)</f>
        <v/>
      </c>
      <c r="C23" s="24" t="s">
        <v>37</v>
      </c>
      <c r="D23" s="24" t="s">
        <v>31</v>
      </c>
      <c r="E23" s="24" t="s">
        <v>1</v>
      </c>
      <c r="F23" s="25" t="s">
        <v>55</v>
      </c>
      <c r="H23" s="20"/>
      <c r="I23" s="20"/>
      <c r="J23" s="20"/>
    </row>
    <row r="24" spans="1:11">
      <c r="A24" s="8" t="s">
        <v>106</v>
      </c>
      <c r="B24" s="8" t="str">
        <f>IF(名簿!B37="","",名簿!B37)</f>
        <v/>
      </c>
      <c r="C24" s="24">
        <v>1</v>
      </c>
      <c r="D24" s="1"/>
      <c r="E24" s="27" t="str">
        <f>IF(D24="","",VLOOKUP(D24,名簿!$A$19:$C$48,2,FALSE))</f>
        <v/>
      </c>
      <c r="F24" s="25" t="str">
        <f>IF(E24="","",VLOOKUP(D24,名簿!$A$19:$E$48,5,FALSE))</f>
        <v/>
      </c>
      <c r="H24" s="20"/>
      <c r="I24" s="20"/>
      <c r="J24" s="20"/>
    </row>
    <row r="25" spans="1:11">
      <c r="A25" s="8" t="s">
        <v>107</v>
      </c>
      <c r="B25" s="8" t="str">
        <f>IF(名簿!B38="","",名簿!B38)</f>
        <v/>
      </c>
      <c r="C25" s="24">
        <v>2</v>
      </c>
      <c r="D25" s="1"/>
      <c r="E25" s="27" t="str">
        <f>IF(D25="","",VLOOKUP(D25,名簿!$A$19:$C$48,2,FALSE))</f>
        <v/>
      </c>
      <c r="F25" s="25" t="str">
        <f>IF(E25="","",VLOOKUP(D25,名簿!$A$19:$E$48,5,FALSE))</f>
        <v/>
      </c>
      <c r="H25" s="20"/>
      <c r="I25" s="20"/>
      <c r="J25" s="20"/>
    </row>
    <row r="26" spans="1:11">
      <c r="A26" s="8" t="s">
        <v>108</v>
      </c>
      <c r="B26" s="8" t="str">
        <f>IF(名簿!B39="","",名簿!B39)</f>
        <v/>
      </c>
      <c r="C26" s="24">
        <v>3</v>
      </c>
      <c r="D26" s="1"/>
      <c r="E26" s="27" t="str">
        <f>IF(D26="","",VLOOKUP(D26,名簿!$A$19:$C$48,2,FALSE))</f>
        <v/>
      </c>
      <c r="F26" s="25" t="str">
        <f>IF(E26="","",VLOOKUP(D26,名簿!$A$19:$E$48,5,FALSE))</f>
        <v/>
      </c>
      <c r="H26" s="20"/>
      <c r="I26" s="20"/>
      <c r="J26" s="20"/>
    </row>
    <row r="27" spans="1:11">
      <c r="A27" s="8" t="s">
        <v>109</v>
      </c>
      <c r="B27" s="8" t="str">
        <f>IF(名簿!B40="","",名簿!B40)</f>
        <v/>
      </c>
      <c r="C27" s="24">
        <v>4</v>
      </c>
      <c r="D27" s="1"/>
      <c r="E27" s="27" t="str">
        <f>IF(D27="","",VLOOKUP(D27,名簿!$A$19:$C$48,2,FALSE))</f>
        <v/>
      </c>
      <c r="F27" s="25" t="str">
        <f>IF(E27="","",VLOOKUP(D27,名簿!$A$19:$E$48,5,FALSE))</f>
        <v/>
      </c>
      <c r="H27" s="20"/>
      <c r="I27" s="20"/>
      <c r="J27" s="20"/>
    </row>
    <row r="28" spans="1:11">
      <c r="A28" s="8" t="s">
        <v>110</v>
      </c>
      <c r="B28" s="8" t="str">
        <f>IF(名簿!B41="","",名簿!B41)</f>
        <v/>
      </c>
      <c r="C28" s="24">
        <v>5</v>
      </c>
      <c r="D28" s="1"/>
      <c r="E28" s="27" t="str">
        <f>IF(D28="","",VLOOKUP(D28,名簿!$A$19:$C$48,2,FALSE))</f>
        <v/>
      </c>
      <c r="F28" s="25" t="str">
        <f>IF(E28="","",VLOOKUP(D28,名簿!$A$19:$E$48,5,FALSE))</f>
        <v/>
      </c>
      <c r="H28" s="20"/>
      <c r="I28" s="20"/>
      <c r="J28" s="20"/>
    </row>
    <row r="29" spans="1:11">
      <c r="A29" s="8" t="s">
        <v>111</v>
      </c>
      <c r="B29" s="8" t="str">
        <f>IF(名簿!B42="","",名簿!B42)</f>
        <v/>
      </c>
      <c r="C29" s="24">
        <v>6</v>
      </c>
      <c r="D29" s="1"/>
      <c r="E29" s="27" t="str">
        <f>IF(D29="","",VLOOKUP(D29,名簿!$A$19:$C$48,2,FALSE))</f>
        <v/>
      </c>
      <c r="F29" s="25" t="str">
        <f>IF(E29="","",VLOOKUP(D29,名簿!$A$19:$E$48,5,FALSE))</f>
        <v/>
      </c>
    </row>
    <row r="30" spans="1:11" ht="14.25">
      <c r="A30" s="8" t="s">
        <v>112</v>
      </c>
      <c r="B30" s="8" t="str">
        <f>IF(名簿!B43="","",名簿!B43)</f>
        <v/>
      </c>
      <c r="C30" s="30"/>
    </row>
    <row r="31" spans="1:11" ht="18.75" customHeight="1">
      <c r="A31" s="8" t="s">
        <v>113</v>
      </c>
      <c r="B31" s="8" t="str">
        <f>IF(名簿!B44="","",名簿!B44)</f>
        <v/>
      </c>
      <c r="C31" s="30" t="str">
        <f>IF(名簿!E5=2,"","上記の者は本校在学生徒で、標記大会に出場することを認める。")</f>
        <v>上記の者は本校在学生徒で、標記大会に出場することを認める。</v>
      </c>
    </row>
    <row r="32" spans="1:11" ht="18.75" customHeight="1">
      <c r="A32" s="8" t="s">
        <v>114</v>
      </c>
      <c r="B32" s="8" t="str">
        <f>IF(名簿!B45="","",名簿!B45)</f>
        <v/>
      </c>
      <c r="H32" s="203" t="s">
        <v>65</v>
      </c>
      <c r="I32" s="203"/>
      <c r="J32" s="203"/>
    </row>
    <row r="33" spans="1:11" ht="18.75" customHeight="1">
      <c r="A33" s="8" t="s">
        <v>115</v>
      </c>
      <c r="B33" s="8" t="str">
        <f>IF(名簿!B46="","",名簿!B46)</f>
        <v/>
      </c>
    </row>
    <row r="34" spans="1:11" ht="14.25">
      <c r="A34" s="8" t="s">
        <v>116</v>
      </c>
      <c r="B34" s="8" t="str">
        <f>IF(名簿!B47="","",名簿!B47)</f>
        <v/>
      </c>
      <c r="C34" s="142">
        <f>IF(名簿!E5=2,"",D4)</f>
        <v>0</v>
      </c>
      <c r="D34" s="142"/>
      <c r="E34" s="142"/>
      <c r="F34" s="32"/>
      <c r="G34" s="30"/>
      <c r="H34" s="30" t="str">
        <f>IF(名簿!E5=2,"","学校長")</f>
        <v>学校長</v>
      </c>
      <c r="I34" s="30"/>
      <c r="J34" s="57">
        <f>IF(名簿!E5=2,"",名簿!B5)</f>
        <v>0</v>
      </c>
      <c r="K34" s="30" t="str">
        <f>IF(名簿!E5=2,"","印")</f>
        <v>印</v>
      </c>
    </row>
    <row r="35" spans="1:11">
      <c r="A35" s="8" t="s">
        <v>130</v>
      </c>
      <c r="B35" s="8" t="str">
        <f>IF(名簿!B48="","",名簿!B48)</f>
        <v/>
      </c>
    </row>
  </sheetData>
  <sheetProtection algorithmName="SHA-512" hashValue="48z/eZg6kcUvBSD4/eskILDOMqB+whItNKJhNSzXaO4Em84gmORjorglGff1q7jhsalP7k1ySZpw3eOS3r+fEA==" saltValue="mc2LiWgTLKwiGE3XtD9lXA==" spinCount="100000" sheet="1" selectLockedCells="1"/>
  <mergeCells count="14">
    <mergeCell ref="C34:E34"/>
    <mergeCell ref="C13:D13"/>
    <mergeCell ref="H13:I13"/>
    <mergeCell ref="C22:D22"/>
    <mergeCell ref="H22:I22"/>
    <mergeCell ref="H32:J32"/>
    <mergeCell ref="E13:F13"/>
    <mergeCell ref="J13:K13"/>
    <mergeCell ref="E22:F22"/>
    <mergeCell ref="C1:J1"/>
    <mergeCell ref="C2:J2"/>
    <mergeCell ref="D4:G4"/>
    <mergeCell ref="E10:H10"/>
    <mergeCell ref="E11:H11"/>
  </mergeCells>
  <phoneticPr fontId="2"/>
  <conditionalFormatting sqref="C11">
    <cfRule type="cellIs" dxfId="7" priority="8" operator="equal">
      <formula>0</formula>
    </cfRule>
  </conditionalFormatting>
  <conditionalFormatting sqref="C34:F34 J34">
    <cfRule type="cellIs" dxfId="6" priority="3" operator="equal">
      <formula>0</formula>
    </cfRule>
  </conditionalFormatting>
  <conditionalFormatting sqref="D7:D8">
    <cfRule type="cellIs" dxfId="5" priority="9" operator="equal">
      <formula>0</formula>
    </cfRule>
  </conditionalFormatting>
  <conditionalFormatting sqref="D15:D20">
    <cfRule type="cellIs" dxfId="4" priority="7" operator="equal">
      <formula>0</formula>
    </cfRule>
  </conditionalFormatting>
  <conditionalFormatting sqref="D24:D29">
    <cfRule type="cellIs" dxfId="3" priority="5" operator="equal">
      <formula>0</formula>
    </cfRule>
  </conditionalFormatting>
  <conditionalFormatting sqref="E13:F13">
    <cfRule type="cellIs" dxfId="2" priority="2" operator="equal">
      <formula>0</formula>
    </cfRule>
  </conditionalFormatting>
  <conditionalFormatting sqref="I15:I20">
    <cfRule type="cellIs" dxfId="1" priority="6" operator="equal">
      <formula>0</formula>
    </cfRule>
  </conditionalFormatting>
  <conditionalFormatting sqref="J13:K13 E22:F22">
    <cfRule type="cellIs" dxfId="0" priority="1" operator="equal">
      <formula>0</formula>
    </cfRule>
  </conditionalFormatting>
  <pageMargins left="1.0900000000000001" right="0.7" top="0.75" bottom="0.75" header="0.3" footer="0.3"/>
  <pageSetup paperSize="9" scale="97"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34"/>
  <sheetViews>
    <sheetView workbookViewId="0">
      <selection sqref="A1:O1"/>
    </sheetView>
  </sheetViews>
  <sheetFormatPr defaultRowHeight="18.75"/>
  <cols>
    <col min="1" max="1" width="3.5" bestFit="1" customWidth="1"/>
    <col min="2" max="2" width="13.625" customWidth="1"/>
    <col min="3" max="3" width="4.625" customWidth="1"/>
    <col min="4" max="4" width="3.5" bestFit="1" customWidth="1"/>
    <col min="5" max="5" width="13.625" customWidth="1"/>
    <col min="6" max="6" width="3.5" bestFit="1" customWidth="1"/>
    <col min="7" max="7" width="13.625" customWidth="1"/>
    <col min="8" max="8" width="4.625" customWidth="1"/>
    <col min="9" max="9" width="3.5" bestFit="1" customWidth="1"/>
    <col min="10" max="10" width="13.625" customWidth="1"/>
    <col min="11" max="11" width="4.625" customWidth="1"/>
    <col min="12" max="12" width="3.5" bestFit="1" customWidth="1"/>
    <col min="13" max="13" width="13.625" customWidth="1"/>
    <col min="14" max="14" width="3.5" bestFit="1" customWidth="1"/>
    <col min="15" max="15" width="13.625" customWidth="1"/>
  </cols>
  <sheetData>
    <row r="1" spans="1:15" ht="26.25" customHeight="1">
      <c r="A1" s="206" t="s">
        <v>64</v>
      </c>
      <c r="B1" s="206"/>
      <c r="C1" s="206"/>
      <c r="D1" s="206"/>
      <c r="E1" s="206"/>
      <c r="F1" s="206"/>
      <c r="G1" s="206"/>
      <c r="H1" s="206"/>
      <c r="I1" s="206"/>
      <c r="J1" s="206"/>
      <c r="K1" s="206"/>
      <c r="L1" s="206"/>
      <c r="M1" s="206"/>
      <c r="N1" s="206"/>
      <c r="O1" s="206"/>
    </row>
    <row r="2" spans="1:15">
      <c r="B2" s="69">
        <f>名簿!B3</f>
        <v>0</v>
      </c>
      <c r="C2" s="69"/>
      <c r="D2" s="69"/>
      <c r="E2" s="69"/>
      <c r="F2" s="69"/>
      <c r="G2" s="70">
        <f>名簿!E3</f>
        <v>0</v>
      </c>
    </row>
    <row r="3" spans="1:15">
      <c r="A3" s="63"/>
      <c r="B3" s="63" t="s">
        <v>125</v>
      </c>
      <c r="D3" s="64"/>
      <c r="E3" s="64" t="s">
        <v>59</v>
      </c>
      <c r="F3" s="64"/>
      <c r="G3" s="67" t="str">
        <f>IF(総体!D10&lt;&gt;"","学校対抗　〇","学校対抗　×")</f>
        <v>学校対抗　×</v>
      </c>
      <c r="I3" s="66"/>
      <c r="J3" s="66" t="s">
        <v>62</v>
      </c>
      <c r="L3" s="65"/>
      <c r="M3" s="65" t="s">
        <v>63</v>
      </c>
      <c r="N3" s="65"/>
      <c r="O3" s="68" t="str">
        <f>IF(新人!D10&lt;&gt;"","学校対抗　〇","学校対抗　×")</f>
        <v>学校対抗　×</v>
      </c>
    </row>
    <row r="4" spans="1:15">
      <c r="A4" s="63"/>
      <c r="B4" s="63"/>
      <c r="D4" s="64"/>
      <c r="E4" s="64" t="s">
        <v>21</v>
      </c>
      <c r="F4" s="64"/>
      <c r="G4" s="64" t="s">
        <v>23</v>
      </c>
      <c r="I4" s="66"/>
      <c r="J4" s="66"/>
      <c r="L4" s="65"/>
      <c r="M4" s="65" t="s">
        <v>60</v>
      </c>
      <c r="N4" s="65"/>
      <c r="O4" s="65" t="s">
        <v>61</v>
      </c>
    </row>
    <row r="5" spans="1:15">
      <c r="A5" s="63">
        <v>1</v>
      </c>
      <c r="B5" s="63" t="str">
        <f>国スポ!N13</f>
        <v/>
      </c>
      <c r="D5" s="64">
        <v>1</v>
      </c>
      <c r="E5" s="64" t="str">
        <f>総体!P27</f>
        <v/>
      </c>
      <c r="F5" s="64">
        <v>1</v>
      </c>
      <c r="G5" s="64" t="str">
        <f>総体!S27</f>
        <v>・</v>
      </c>
      <c r="I5" s="66">
        <v>1</v>
      </c>
      <c r="J5" s="66" t="str">
        <f>ジュニア!N13</f>
        <v/>
      </c>
      <c r="L5" s="65">
        <v>1</v>
      </c>
      <c r="M5" s="65" t="str">
        <f>新人!P27</f>
        <v/>
      </c>
      <c r="N5" s="65">
        <v>1</v>
      </c>
      <c r="O5" s="65" t="str">
        <f>新人!S27</f>
        <v>・</v>
      </c>
    </row>
    <row r="6" spans="1:15">
      <c r="A6" s="63">
        <v>2</v>
      </c>
      <c r="B6" s="63" t="str">
        <f>国スポ!N14</f>
        <v/>
      </c>
      <c r="D6" s="64">
        <v>2</v>
      </c>
      <c r="E6" s="64" t="str">
        <f>総体!P28</f>
        <v/>
      </c>
      <c r="F6" s="64">
        <v>2</v>
      </c>
      <c r="G6" s="64" t="str">
        <f>総体!S28</f>
        <v>・</v>
      </c>
      <c r="I6" s="66">
        <v>2</v>
      </c>
      <c r="J6" s="66" t="str">
        <f>ジュニア!N14</f>
        <v/>
      </c>
      <c r="L6" s="65">
        <v>2</v>
      </c>
      <c r="M6" s="65" t="str">
        <f>新人!P28</f>
        <v/>
      </c>
      <c r="N6" s="65">
        <v>2</v>
      </c>
      <c r="O6" s="65" t="str">
        <f>新人!S28</f>
        <v>・</v>
      </c>
    </row>
    <row r="7" spans="1:15">
      <c r="A7" s="63">
        <v>3</v>
      </c>
      <c r="B7" s="63" t="str">
        <f>国スポ!N15</f>
        <v/>
      </c>
      <c r="D7" s="64">
        <v>3</v>
      </c>
      <c r="E7" s="64" t="str">
        <f>総体!P29</f>
        <v/>
      </c>
      <c r="F7" s="64">
        <v>3</v>
      </c>
      <c r="G7" s="64" t="str">
        <f>総体!S29</f>
        <v>・</v>
      </c>
      <c r="I7" s="66">
        <v>3</v>
      </c>
      <c r="J7" s="66" t="str">
        <f>ジュニア!N15</f>
        <v/>
      </c>
      <c r="L7" s="65">
        <v>3</v>
      </c>
      <c r="M7" s="65" t="str">
        <f>新人!P29</f>
        <v/>
      </c>
      <c r="N7" s="65">
        <v>3</v>
      </c>
      <c r="O7" s="65" t="str">
        <f>新人!S29</f>
        <v>・</v>
      </c>
    </row>
    <row r="8" spans="1:15">
      <c r="A8" s="63">
        <v>4</v>
      </c>
      <c r="B8" s="63" t="str">
        <f>国スポ!N16</f>
        <v/>
      </c>
      <c r="D8" s="64">
        <v>4</v>
      </c>
      <c r="E8" s="64" t="str">
        <f>総体!P30</f>
        <v/>
      </c>
      <c r="F8" s="64">
        <v>4</v>
      </c>
      <c r="G8" s="64" t="str">
        <f>総体!S30</f>
        <v>・</v>
      </c>
      <c r="I8" s="66">
        <v>4</v>
      </c>
      <c r="J8" s="66" t="str">
        <f>ジュニア!N16</f>
        <v/>
      </c>
      <c r="L8" s="65">
        <v>4</v>
      </c>
      <c r="M8" s="65" t="str">
        <f>新人!P30</f>
        <v/>
      </c>
      <c r="N8" s="65">
        <v>4</v>
      </c>
      <c r="O8" s="65" t="str">
        <f>新人!S30</f>
        <v>・</v>
      </c>
    </row>
    <row r="9" spans="1:15">
      <c r="A9" s="63">
        <v>5</v>
      </c>
      <c r="B9" s="63" t="str">
        <f>国スポ!N17</f>
        <v/>
      </c>
      <c r="D9" s="64">
        <v>5</v>
      </c>
      <c r="E9" s="64" t="str">
        <f>総体!P31</f>
        <v/>
      </c>
      <c r="F9" s="64">
        <v>5</v>
      </c>
      <c r="G9" s="64" t="str">
        <f>総体!S31</f>
        <v>・</v>
      </c>
      <c r="I9" s="66">
        <v>5</v>
      </c>
      <c r="J9" s="66" t="str">
        <f>ジュニア!N17</f>
        <v/>
      </c>
      <c r="L9" s="65">
        <v>5</v>
      </c>
      <c r="M9" s="65" t="str">
        <f>新人!P31</f>
        <v/>
      </c>
      <c r="N9" s="65">
        <v>5</v>
      </c>
      <c r="O9" s="65" t="str">
        <f>新人!S31</f>
        <v>・</v>
      </c>
    </row>
    <row r="10" spans="1:15">
      <c r="A10" s="63">
        <v>6</v>
      </c>
      <c r="B10" s="63" t="str">
        <f>国スポ!N18</f>
        <v/>
      </c>
      <c r="D10" s="64">
        <v>6</v>
      </c>
      <c r="E10" s="64" t="str">
        <f>総体!P32</f>
        <v/>
      </c>
      <c r="F10" s="64">
        <v>6</v>
      </c>
      <c r="G10" s="64" t="str">
        <f>総体!S32</f>
        <v>・</v>
      </c>
      <c r="I10" s="66">
        <v>6</v>
      </c>
      <c r="J10" s="66" t="str">
        <f>ジュニア!N18</f>
        <v/>
      </c>
      <c r="L10" s="65">
        <v>6</v>
      </c>
      <c r="M10" s="65" t="str">
        <f>新人!P32</f>
        <v/>
      </c>
      <c r="N10" s="65">
        <v>6</v>
      </c>
      <c r="O10" s="65" t="str">
        <f>新人!S32</f>
        <v>・</v>
      </c>
    </row>
    <row r="11" spans="1:15">
      <c r="A11" s="63">
        <v>7</v>
      </c>
      <c r="B11" s="63" t="str">
        <f>国スポ!N19</f>
        <v/>
      </c>
      <c r="D11" s="64">
        <v>7</v>
      </c>
      <c r="E11" s="64" t="str">
        <f>総体!P33</f>
        <v/>
      </c>
      <c r="F11" s="64">
        <v>7</v>
      </c>
      <c r="G11" s="64" t="str">
        <f>総体!S33</f>
        <v>・</v>
      </c>
      <c r="I11" s="66">
        <v>7</v>
      </c>
      <c r="J11" s="66" t="str">
        <f>ジュニア!N19</f>
        <v/>
      </c>
      <c r="L11" s="65">
        <v>7</v>
      </c>
      <c r="M11" s="65" t="str">
        <f>新人!P33</f>
        <v/>
      </c>
      <c r="N11" s="65">
        <v>7</v>
      </c>
      <c r="O11" s="65" t="str">
        <f>新人!S33</f>
        <v>・</v>
      </c>
    </row>
    <row r="12" spans="1:15">
      <c r="A12" s="63">
        <v>8</v>
      </c>
      <c r="B12" s="63" t="str">
        <f>国スポ!N20</f>
        <v/>
      </c>
      <c r="D12" s="64">
        <v>8</v>
      </c>
      <c r="E12" s="64" t="str">
        <f>総体!P34</f>
        <v/>
      </c>
      <c r="F12" s="64">
        <v>8</v>
      </c>
      <c r="G12" s="64" t="str">
        <f>総体!S34</f>
        <v>・</v>
      </c>
      <c r="I12" s="66">
        <v>8</v>
      </c>
      <c r="J12" s="66" t="str">
        <f>ジュニア!N20</f>
        <v/>
      </c>
      <c r="L12" s="65">
        <v>8</v>
      </c>
      <c r="M12" s="65" t="str">
        <f>新人!P34</f>
        <v/>
      </c>
      <c r="N12" s="65">
        <v>8</v>
      </c>
      <c r="O12" s="65" t="str">
        <f>新人!S34</f>
        <v>・</v>
      </c>
    </row>
    <row r="13" spans="1:15">
      <c r="A13" s="63">
        <v>9</v>
      </c>
      <c r="B13" s="63" t="str">
        <f>国スポ!N21</f>
        <v/>
      </c>
      <c r="D13" s="64">
        <v>9</v>
      </c>
      <c r="E13" s="64" t="str">
        <f>総体!P35</f>
        <v/>
      </c>
      <c r="F13" s="64">
        <v>9</v>
      </c>
      <c r="G13" s="64" t="str">
        <f>総体!S35</f>
        <v>・</v>
      </c>
      <c r="I13" s="66">
        <v>9</v>
      </c>
      <c r="J13" s="66" t="str">
        <f>ジュニア!N21</f>
        <v/>
      </c>
      <c r="L13" s="65">
        <v>9</v>
      </c>
      <c r="M13" s="65" t="str">
        <f>新人!P35</f>
        <v/>
      </c>
      <c r="N13" s="65">
        <v>9</v>
      </c>
      <c r="O13" s="65" t="str">
        <f>新人!S35</f>
        <v>・</v>
      </c>
    </row>
    <row r="14" spans="1:15">
      <c r="A14" s="63">
        <v>10</v>
      </c>
      <c r="B14" s="63" t="str">
        <f>国スポ!N22</f>
        <v/>
      </c>
      <c r="D14" s="64">
        <v>10</v>
      </c>
      <c r="E14" s="64" t="str">
        <f>総体!P36</f>
        <v/>
      </c>
      <c r="F14" s="64">
        <v>10</v>
      </c>
      <c r="G14" s="64" t="str">
        <f>総体!S36</f>
        <v>・</v>
      </c>
      <c r="I14" s="66">
        <v>10</v>
      </c>
      <c r="J14" s="66" t="str">
        <f>ジュニア!N22</f>
        <v/>
      </c>
      <c r="L14" s="65">
        <v>10</v>
      </c>
      <c r="M14" s="65" t="str">
        <f>新人!P36</f>
        <v/>
      </c>
      <c r="N14" s="65">
        <v>10</v>
      </c>
      <c r="O14" s="65" t="str">
        <f>新人!S36</f>
        <v>・</v>
      </c>
    </row>
    <row r="15" spans="1:15">
      <c r="A15" s="63">
        <v>11</v>
      </c>
      <c r="B15" s="63" t="str">
        <f>国スポ!N23</f>
        <v/>
      </c>
      <c r="D15" s="64">
        <v>11</v>
      </c>
      <c r="E15" s="64" t="str">
        <f>総体!P37</f>
        <v/>
      </c>
      <c r="F15" s="64">
        <v>11</v>
      </c>
      <c r="G15" s="64" t="str">
        <f>'総体 (2枚目)'!S28</f>
        <v>・</v>
      </c>
      <c r="I15" s="66">
        <v>11</v>
      </c>
      <c r="J15" s="66" t="str">
        <f>ジュニア!N23</f>
        <v/>
      </c>
      <c r="L15" s="65">
        <v>11</v>
      </c>
      <c r="M15" s="65" t="str">
        <f>新人!P37</f>
        <v/>
      </c>
      <c r="N15" s="65">
        <v>11</v>
      </c>
      <c r="O15" s="65" t="str">
        <f>'新人 (2枚目) '!S28</f>
        <v>・</v>
      </c>
    </row>
    <row r="16" spans="1:15">
      <c r="A16" s="63">
        <v>12</v>
      </c>
      <c r="B16" s="63" t="str">
        <f>国スポ!N24</f>
        <v/>
      </c>
      <c r="D16" s="64">
        <v>12</v>
      </c>
      <c r="E16" s="64" t="str">
        <f>総体!P38</f>
        <v/>
      </c>
      <c r="F16" s="64">
        <v>12</v>
      </c>
      <c r="G16" s="64" t="str">
        <f>'総体 (2枚目)'!S29</f>
        <v>・</v>
      </c>
      <c r="I16" s="66">
        <v>12</v>
      </c>
      <c r="J16" s="66" t="str">
        <f>ジュニア!N24</f>
        <v/>
      </c>
      <c r="L16" s="65">
        <v>12</v>
      </c>
      <c r="M16" s="65" t="str">
        <f>新人!P38</f>
        <v/>
      </c>
      <c r="N16" s="65">
        <v>12</v>
      </c>
      <c r="O16" s="65" t="str">
        <f>'新人 (2枚目) '!S29</f>
        <v>・</v>
      </c>
    </row>
    <row r="17" spans="1:15">
      <c r="A17" s="63">
        <v>13</v>
      </c>
      <c r="B17" s="63" t="str">
        <f>国スポ!N25</f>
        <v/>
      </c>
      <c r="D17" s="64">
        <v>13</v>
      </c>
      <c r="E17" s="64" t="str">
        <f>総体!P39</f>
        <v/>
      </c>
      <c r="F17" s="64">
        <v>13</v>
      </c>
      <c r="G17" s="64" t="str">
        <f>'総体 (2枚目)'!S30</f>
        <v>・</v>
      </c>
      <c r="I17" s="66">
        <v>13</v>
      </c>
      <c r="J17" s="66" t="str">
        <f>ジュニア!N25</f>
        <v/>
      </c>
      <c r="L17" s="65">
        <v>13</v>
      </c>
      <c r="M17" s="65" t="str">
        <f>新人!P39</f>
        <v/>
      </c>
      <c r="N17" s="65">
        <v>13</v>
      </c>
      <c r="O17" s="65" t="str">
        <f>'新人 (2枚目) '!S30</f>
        <v>・</v>
      </c>
    </row>
    <row r="18" spans="1:15">
      <c r="A18" s="63">
        <v>14</v>
      </c>
      <c r="B18" s="63" t="str">
        <f>国スポ!N26</f>
        <v/>
      </c>
      <c r="D18" s="64">
        <v>14</v>
      </c>
      <c r="E18" s="64" t="str">
        <f>総体!P40</f>
        <v/>
      </c>
      <c r="F18" s="64">
        <v>14</v>
      </c>
      <c r="G18" s="64" t="str">
        <f>'総体 (2枚目)'!S31</f>
        <v>・</v>
      </c>
      <c r="I18" s="66">
        <v>14</v>
      </c>
      <c r="J18" s="66" t="str">
        <f>ジュニア!N26</f>
        <v/>
      </c>
      <c r="L18" s="65">
        <v>14</v>
      </c>
      <c r="M18" s="65" t="str">
        <f>新人!P40</f>
        <v/>
      </c>
      <c r="N18" s="65">
        <v>14</v>
      </c>
      <c r="O18" s="65" t="str">
        <f>'新人 (2枚目) '!S31</f>
        <v>・</v>
      </c>
    </row>
    <row r="19" spans="1:15">
      <c r="A19" s="63">
        <v>15</v>
      </c>
      <c r="B19" s="63" t="str">
        <f>国スポ!N27</f>
        <v/>
      </c>
      <c r="D19" s="64">
        <v>15</v>
      </c>
      <c r="E19" s="64" t="str">
        <f>総体!P41</f>
        <v/>
      </c>
      <c r="F19" s="64">
        <v>15</v>
      </c>
      <c r="G19" s="64" t="str">
        <f>'総体 (2枚目)'!S32</f>
        <v>・</v>
      </c>
      <c r="I19" s="66">
        <v>15</v>
      </c>
      <c r="J19" s="66" t="str">
        <f>ジュニア!N27</f>
        <v/>
      </c>
      <c r="L19" s="65">
        <v>15</v>
      </c>
      <c r="M19" s="65" t="str">
        <f>新人!P41</f>
        <v/>
      </c>
      <c r="N19" s="65">
        <v>15</v>
      </c>
      <c r="O19" s="65" t="str">
        <f>'新人 (2枚目) '!S32</f>
        <v>・</v>
      </c>
    </row>
    <row r="20" spans="1:15">
      <c r="A20" s="63">
        <v>16</v>
      </c>
      <c r="B20" s="63" t="str">
        <f>国スポ!N28</f>
        <v/>
      </c>
      <c r="D20" s="64">
        <v>16</v>
      </c>
      <c r="E20" s="64" t="str">
        <f>総体!P42</f>
        <v/>
      </c>
      <c r="F20" s="64"/>
      <c r="G20" s="64"/>
      <c r="I20" s="66">
        <v>16</v>
      </c>
      <c r="J20" s="66" t="str">
        <f>ジュニア!N28</f>
        <v/>
      </c>
      <c r="L20" s="65">
        <v>16</v>
      </c>
      <c r="M20" s="65" t="str">
        <f>新人!P42</f>
        <v/>
      </c>
      <c r="N20" s="65"/>
      <c r="O20" s="65"/>
    </row>
    <row r="21" spans="1:15">
      <c r="A21" s="63">
        <v>17</v>
      </c>
      <c r="B21" s="63" t="str">
        <f>国スポ!N29</f>
        <v/>
      </c>
      <c r="D21" s="64">
        <v>17</v>
      </c>
      <c r="E21" s="64" t="str">
        <f>総体!P43</f>
        <v/>
      </c>
      <c r="F21" s="64"/>
      <c r="G21" s="64"/>
      <c r="I21" s="66">
        <v>17</v>
      </c>
      <c r="J21" s="66" t="str">
        <f>ジュニア!N29</f>
        <v/>
      </c>
      <c r="L21" s="65">
        <v>17</v>
      </c>
      <c r="M21" s="65" t="str">
        <f>新人!P43</f>
        <v/>
      </c>
      <c r="N21" s="65"/>
      <c r="O21" s="65"/>
    </row>
    <row r="22" spans="1:15">
      <c r="A22" s="63">
        <v>18</v>
      </c>
      <c r="B22" s="63" t="str">
        <f>国スポ!N30</f>
        <v/>
      </c>
      <c r="D22" s="64">
        <v>18</v>
      </c>
      <c r="E22" s="64" t="str">
        <f>総体!P44</f>
        <v/>
      </c>
      <c r="F22" s="64"/>
      <c r="G22" s="64"/>
      <c r="I22" s="66">
        <v>18</v>
      </c>
      <c r="J22" s="66" t="str">
        <f>ジュニア!N30</f>
        <v/>
      </c>
      <c r="L22" s="65">
        <v>18</v>
      </c>
      <c r="M22" s="65" t="str">
        <f>新人!P44</f>
        <v/>
      </c>
      <c r="N22" s="65"/>
      <c r="O22" s="65"/>
    </row>
    <row r="23" spans="1:15">
      <c r="A23" s="63">
        <v>19</v>
      </c>
      <c r="B23" s="63" t="str">
        <f>国スポ!N31</f>
        <v/>
      </c>
      <c r="D23" s="64">
        <v>19</v>
      </c>
      <c r="E23" s="64" t="str">
        <f>総体!P45</f>
        <v/>
      </c>
      <c r="F23" s="64"/>
      <c r="G23" s="64"/>
      <c r="I23" s="66">
        <v>19</v>
      </c>
      <c r="J23" s="66" t="str">
        <f>ジュニア!N31</f>
        <v/>
      </c>
      <c r="L23" s="65">
        <v>19</v>
      </c>
      <c r="M23" s="65" t="str">
        <f>新人!P45</f>
        <v/>
      </c>
      <c r="N23" s="65"/>
      <c r="O23" s="65"/>
    </row>
    <row r="24" spans="1:15">
      <c r="A24" s="63">
        <v>20</v>
      </c>
      <c r="B24" s="63" t="str">
        <f>国スポ!N32</f>
        <v/>
      </c>
      <c r="D24" s="64">
        <v>20</v>
      </c>
      <c r="E24" s="64" t="str">
        <f>総体!P46</f>
        <v/>
      </c>
      <c r="F24" s="64"/>
      <c r="G24" s="64"/>
      <c r="I24" s="66">
        <v>20</v>
      </c>
      <c r="J24" s="66" t="str">
        <f>ジュニア!N32</f>
        <v/>
      </c>
      <c r="L24" s="65">
        <v>20</v>
      </c>
      <c r="M24" s="65" t="str">
        <f>新人!P46</f>
        <v/>
      </c>
      <c r="N24" s="65"/>
      <c r="O24" s="65"/>
    </row>
    <row r="25" spans="1:15">
      <c r="A25" s="63">
        <v>21</v>
      </c>
      <c r="B25" s="63" t="str">
        <f>国スポ!N33</f>
        <v/>
      </c>
      <c r="D25" s="64">
        <v>21</v>
      </c>
      <c r="E25" s="64" t="str">
        <f>'総体 (2枚目)'!P28</f>
        <v/>
      </c>
      <c r="F25" s="64"/>
      <c r="G25" s="64"/>
      <c r="I25" s="66">
        <v>21</v>
      </c>
      <c r="J25" s="66" t="str">
        <f>ジュニア!N33</f>
        <v/>
      </c>
      <c r="L25" s="65">
        <v>21</v>
      </c>
      <c r="M25" s="65" t="str">
        <f>'新人 (2枚目) '!P28</f>
        <v/>
      </c>
      <c r="N25" s="65"/>
      <c r="O25" s="65"/>
    </row>
    <row r="26" spans="1:15">
      <c r="A26" s="63">
        <v>22</v>
      </c>
      <c r="B26" s="63" t="str">
        <f>国スポ!N34</f>
        <v/>
      </c>
      <c r="D26" s="64">
        <v>22</v>
      </c>
      <c r="E26" s="64" t="str">
        <f>'総体 (2枚目)'!P29</f>
        <v/>
      </c>
      <c r="F26" s="64"/>
      <c r="G26" s="64"/>
      <c r="I26" s="66">
        <v>22</v>
      </c>
      <c r="J26" s="66" t="str">
        <f>ジュニア!N34</f>
        <v/>
      </c>
      <c r="L26" s="65">
        <v>22</v>
      </c>
      <c r="M26" s="65" t="str">
        <f>'新人 (2枚目) '!P29</f>
        <v/>
      </c>
      <c r="N26" s="65"/>
      <c r="O26" s="65"/>
    </row>
    <row r="27" spans="1:15">
      <c r="A27" s="63">
        <v>23</v>
      </c>
      <c r="B27" s="63" t="str">
        <f>国スポ!N35</f>
        <v/>
      </c>
      <c r="D27" s="64">
        <v>23</v>
      </c>
      <c r="E27" s="64" t="str">
        <f>'総体 (2枚目)'!P30</f>
        <v/>
      </c>
      <c r="F27" s="64"/>
      <c r="G27" s="64"/>
      <c r="I27" s="66">
        <v>23</v>
      </c>
      <c r="J27" s="66" t="str">
        <f>ジュニア!N35</f>
        <v/>
      </c>
      <c r="L27" s="65">
        <v>23</v>
      </c>
      <c r="M27" s="65" t="str">
        <f>'新人 (2枚目) '!P30</f>
        <v/>
      </c>
      <c r="N27" s="65"/>
      <c r="O27" s="65"/>
    </row>
    <row r="28" spans="1:15">
      <c r="A28" s="63">
        <v>24</v>
      </c>
      <c r="B28" s="63" t="str">
        <f>国スポ!N36</f>
        <v/>
      </c>
      <c r="D28" s="64">
        <v>24</v>
      </c>
      <c r="E28" s="64" t="str">
        <f>'総体 (2枚目)'!P31</f>
        <v/>
      </c>
      <c r="F28" s="64"/>
      <c r="G28" s="64"/>
      <c r="I28" s="66">
        <v>24</v>
      </c>
      <c r="J28" s="66" t="str">
        <f>ジュニア!N36</f>
        <v/>
      </c>
      <c r="L28" s="65">
        <v>24</v>
      </c>
      <c r="M28" s="65" t="str">
        <f>'新人 (2枚目) '!P31</f>
        <v/>
      </c>
      <c r="N28" s="65"/>
      <c r="O28" s="65"/>
    </row>
    <row r="29" spans="1:15">
      <c r="A29" s="63">
        <v>25</v>
      </c>
      <c r="B29" s="63" t="str">
        <f>国スポ!N37</f>
        <v/>
      </c>
      <c r="D29" s="64">
        <v>25</v>
      </c>
      <c r="E29" s="64" t="str">
        <f>'総体 (2枚目)'!P32</f>
        <v/>
      </c>
      <c r="F29" s="64"/>
      <c r="G29" s="64"/>
      <c r="I29" s="66">
        <v>25</v>
      </c>
      <c r="J29" s="66" t="str">
        <f>ジュニア!N37</f>
        <v/>
      </c>
      <c r="L29" s="65">
        <v>25</v>
      </c>
      <c r="M29" s="65" t="str">
        <f>'新人 (2枚目) '!P32</f>
        <v/>
      </c>
      <c r="N29" s="65"/>
      <c r="O29" s="65"/>
    </row>
    <row r="30" spans="1:15">
      <c r="A30" s="63">
        <v>26</v>
      </c>
      <c r="B30" s="63" t="str">
        <f>国スポ!N38</f>
        <v/>
      </c>
      <c r="D30" s="64">
        <v>26</v>
      </c>
      <c r="E30" s="64" t="str">
        <f>'総体 (2枚目)'!P33</f>
        <v/>
      </c>
      <c r="F30" s="64"/>
      <c r="G30" s="64"/>
      <c r="I30" s="66">
        <v>26</v>
      </c>
      <c r="J30" s="66" t="str">
        <f>ジュニア!N38</f>
        <v/>
      </c>
      <c r="L30" s="65">
        <v>26</v>
      </c>
      <c r="M30" s="65" t="str">
        <f>'新人 (2枚目) '!P33</f>
        <v/>
      </c>
      <c r="N30" s="65"/>
      <c r="O30" s="65"/>
    </row>
    <row r="31" spans="1:15">
      <c r="A31" s="63">
        <v>27</v>
      </c>
      <c r="B31" s="63" t="str">
        <f>国スポ!N39</f>
        <v/>
      </c>
      <c r="D31" s="64">
        <v>27</v>
      </c>
      <c r="E31" s="64" t="str">
        <f>'総体 (2枚目)'!P34</f>
        <v/>
      </c>
      <c r="F31" s="64"/>
      <c r="G31" s="64"/>
      <c r="I31" s="66">
        <v>27</v>
      </c>
      <c r="J31" s="66" t="str">
        <f>ジュニア!N39</f>
        <v/>
      </c>
      <c r="L31" s="65">
        <v>27</v>
      </c>
      <c r="M31" s="65" t="str">
        <f>'新人 (2枚目) '!P34</f>
        <v/>
      </c>
      <c r="N31" s="65"/>
      <c r="O31" s="65"/>
    </row>
    <row r="32" spans="1:15">
      <c r="A32" s="63">
        <v>28</v>
      </c>
      <c r="B32" s="63" t="str">
        <f>国スポ!N40</f>
        <v/>
      </c>
      <c r="D32" s="64">
        <v>28</v>
      </c>
      <c r="E32" s="64" t="str">
        <f>'総体 (2枚目)'!P35</f>
        <v/>
      </c>
      <c r="F32" s="64"/>
      <c r="G32" s="64"/>
      <c r="I32" s="66">
        <v>28</v>
      </c>
      <c r="J32" s="66" t="str">
        <f>ジュニア!N40</f>
        <v/>
      </c>
      <c r="L32" s="65">
        <v>28</v>
      </c>
      <c r="M32" s="65" t="str">
        <f>'新人 (2枚目) '!P35</f>
        <v/>
      </c>
      <c r="N32" s="65"/>
      <c r="O32" s="65"/>
    </row>
    <row r="33" spans="1:15">
      <c r="A33" s="63">
        <v>29</v>
      </c>
      <c r="B33" s="63" t="str">
        <f>国スポ!N41</f>
        <v/>
      </c>
      <c r="D33" s="64">
        <v>29</v>
      </c>
      <c r="E33" s="64" t="str">
        <f>'総体 (2枚目)'!P36</f>
        <v/>
      </c>
      <c r="F33" s="64"/>
      <c r="G33" s="64"/>
      <c r="I33" s="66">
        <v>29</v>
      </c>
      <c r="J33" s="66" t="str">
        <f>ジュニア!N41</f>
        <v/>
      </c>
      <c r="L33" s="65">
        <v>29</v>
      </c>
      <c r="M33" s="65" t="str">
        <f>'新人 (2枚目) '!P36</f>
        <v/>
      </c>
      <c r="N33" s="65"/>
      <c r="O33" s="65"/>
    </row>
    <row r="34" spans="1:15">
      <c r="A34" s="63">
        <v>30</v>
      </c>
      <c r="B34" s="63" t="str">
        <f>国スポ!N42</f>
        <v/>
      </c>
      <c r="D34" s="64">
        <v>30</v>
      </c>
      <c r="E34" s="64" t="str">
        <f>'総体 (2枚目)'!P37</f>
        <v/>
      </c>
      <c r="F34" s="64"/>
      <c r="G34" s="64"/>
      <c r="I34" s="66">
        <v>30</v>
      </c>
      <c r="J34" s="66" t="str">
        <f>ジュニア!N42</f>
        <v/>
      </c>
      <c r="L34" s="65">
        <v>30</v>
      </c>
      <c r="M34" s="65" t="str">
        <f>'新人 (2枚目) '!P37</f>
        <v/>
      </c>
      <c r="N34" s="65"/>
      <c r="O34" s="65"/>
    </row>
  </sheetData>
  <sheetProtection algorithmName="SHA-512" hashValue="itqbieamY6rTP+qqIMvrQsI0ikL0enQWkabw7PjUvWFblpnqoRn0vmI8xAk+EBE3fMFMAK16EOwklJEiREX9hw==" saltValue="5bz3n0+wxJFabhHany2Hsw==" spinCount="100000" sheet="1" selectLockedCells="1" selectUnlockedCells="1"/>
  <mergeCells count="1">
    <mergeCell ref="A1:O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名簿</vt:lpstr>
      <vt:lpstr>国スポ</vt:lpstr>
      <vt:lpstr>総体</vt:lpstr>
      <vt:lpstr>総体 (2枚目)</vt:lpstr>
      <vt:lpstr>ジュニア</vt:lpstr>
      <vt:lpstr>新人</vt:lpstr>
      <vt:lpstr>新人 (2枚目) </vt:lpstr>
      <vt:lpstr>ジュニア団体</vt:lpstr>
      <vt:lpstr>出場選手【取りまとめ用】</vt:lpstr>
      <vt:lpstr>ジュニア!Print_Area</vt:lpstr>
      <vt:lpstr>ジュニア団体!Print_Area</vt:lpstr>
      <vt:lpstr>国スポ!Print_Area</vt:lpstr>
      <vt:lpstr>新人!Print_Area</vt:lpstr>
      <vt:lpstr>'新人 (2枚目) '!Print_Area</vt:lpstr>
      <vt:lpstr>総体!Print_Area</vt:lpstr>
      <vt:lpstr>'総体 (2枚目)'!Print_Area</vt:lpstr>
      <vt:lpstr>名簿!Print_Area</vt:lpstr>
    </vt:vector>
  </TitlesOfParts>
  <Company>石川県教育委員会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樋詰 泰浩</dc:creator>
  <cp:lastModifiedBy>竹中 二郎</cp:lastModifiedBy>
  <cp:lastPrinted>2025-04-02T06:09:21Z</cp:lastPrinted>
  <dcterms:created xsi:type="dcterms:W3CDTF">2021-11-01T07:35:04Z</dcterms:created>
  <dcterms:modified xsi:type="dcterms:W3CDTF">2025-04-05T01:43:34Z</dcterms:modified>
</cp:coreProperties>
</file>